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розвитку'!$A$2:$W$324</definedName>
  </definedNames>
  <calcPr calcId="125725"/>
</workbook>
</file>

<file path=xl/calcChain.xml><?xml version="1.0" encoding="utf-8"?>
<calcChain xmlns="http://schemas.openxmlformats.org/spreadsheetml/2006/main">
  <c r="T212" i="30"/>
  <c r="T57"/>
  <c r="G289"/>
  <c r="H289"/>
  <c r="I289"/>
  <c r="J289"/>
  <c r="K289"/>
  <c r="L289"/>
  <c r="M289"/>
  <c r="N289"/>
  <c r="O289"/>
  <c r="P289"/>
  <c r="Q289"/>
  <c r="R289"/>
  <c r="S289"/>
  <c r="T289"/>
  <c r="U289"/>
  <c r="E289"/>
  <c r="W294"/>
  <c r="V294"/>
  <c r="T294"/>
  <c r="F294" s="1"/>
  <c r="E295"/>
  <c r="I295"/>
  <c r="J295"/>
  <c r="K295"/>
  <c r="L295"/>
  <c r="M295"/>
  <c r="N295"/>
  <c r="O295"/>
  <c r="P295"/>
  <c r="Q295"/>
  <c r="R295"/>
  <c r="S295"/>
  <c r="T291"/>
  <c r="F291" s="1"/>
  <c r="V291" s="1"/>
  <c r="V289" s="1"/>
  <c r="W291"/>
  <c r="W131"/>
  <c r="T131"/>
  <c r="F131" s="1"/>
  <c r="V131" s="1"/>
  <c r="G111"/>
  <c r="H111"/>
  <c r="I111"/>
  <c r="J111"/>
  <c r="K111"/>
  <c r="L111"/>
  <c r="M111"/>
  <c r="N111"/>
  <c r="O111"/>
  <c r="P111"/>
  <c r="Q111"/>
  <c r="R111"/>
  <c r="S111"/>
  <c r="U111"/>
  <c r="E111"/>
  <c r="E54"/>
  <c r="F289" l="1"/>
  <c r="V315"/>
  <c r="T166" l="1"/>
  <c r="T286"/>
  <c r="T19"/>
  <c r="F19" s="1"/>
  <c r="V19" s="1"/>
  <c r="T300"/>
  <c r="E166"/>
  <c r="T112" l="1"/>
  <c r="W167" l="1"/>
  <c r="E165"/>
  <c r="E313" l="1"/>
  <c r="T290"/>
  <c r="F290" s="1"/>
  <c r="V290" s="1"/>
  <c r="W290"/>
  <c r="G143" l="1"/>
  <c r="H143"/>
  <c r="I143"/>
  <c r="J143"/>
  <c r="K143"/>
  <c r="L143"/>
  <c r="M143"/>
  <c r="N143"/>
  <c r="O143"/>
  <c r="P143"/>
  <c r="Q143"/>
  <c r="R143"/>
  <c r="S143"/>
  <c r="E143"/>
  <c r="W154"/>
  <c r="W158"/>
  <c r="W160"/>
  <c r="W161"/>
  <c r="W162"/>
  <c r="U149"/>
  <c r="U150"/>
  <c r="W150" s="1"/>
  <c r="U151"/>
  <c r="W151" s="1"/>
  <c r="U152"/>
  <c r="U153"/>
  <c r="W153" s="1"/>
  <c r="U154"/>
  <c r="U155"/>
  <c r="U156"/>
  <c r="W156" s="1"/>
  <c r="U157"/>
  <c r="W157" s="1"/>
  <c r="U158"/>
  <c r="U159"/>
  <c r="W159" s="1"/>
  <c r="T150"/>
  <c r="T151"/>
  <c r="F151" s="1"/>
  <c r="V151" s="1"/>
  <c r="T153"/>
  <c r="T154"/>
  <c r="F154" s="1"/>
  <c r="V154" s="1"/>
  <c r="T156"/>
  <c r="T157"/>
  <c r="F157" s="1"/>
  <c r="V157" s="1"/>
  <c r="T158"/>
  <c r="T159"/>
  <c r="F159" s="1"/>
  <c r="V159" s="1"/>
  <c r="T160"/>
  <c r="T161"/>
  <c r="F161" s="1"/>
  <c r="T162"/>
  <c r="F150"/>
  <c r="V150" s="1"/>
  <c r="F153"/>
  <c r="V153" s="1"/>
  <c r="F156"/>
  <c r="V156" s="1"/>
  <c r="F158"/>
  <c r="V158" s="1"/>
  <c r="F160"/>
  <c r="V160" s="1"/>
  <c r="F162"/>
  <c r="V162" s="1"/>
  <c r="T140"/>
  <c r="F140" s="1"/>
  <c r="W140"/>
  <c r="G139"/>
  <c r="H139"/>
  <c r="I139"/>
  <c r="J139"/>
  <c r="K139"/>
  <c r="L139"/>
  <c r="M139"/>
  <c r="N139"/>
  <c r="O139"/>
  <c r="P139"/>
  <c r="Q139"/>
  <c r="R139"/>
  <c r="S139"/>
  <c r="U139"/>
  <c r="W139" s="1"/>
  <c r="E139"/>
  <c r="T138"/>
  <c r="T137" s="1"/>
  <c r="W134"/>
  <c r="W135"/>
  <c r="W136"/>
  <c r="W138"/>
  <c r="G137"/>
  <c r="H137"/>
  <c r="I137"/>
  <c r="J137"/>
  <c r="K137"/>
  <c r="L137"/>
  <c r="M137"/>
  <c r="N137"/>
  <c r="O137"/>
  <c r="P137"/>
  <c r="Q137"/>
  <c r="R137"/>
  <c r="S137"/>
  <c r="U137"/>
  <c r="W137" s="1"/>
  <c r="E137"/>
  <c r="W117"/>
  <c r="W118"/>
  <c r="W119"/>
  <c r="W120"/>
  <c r="W121"/>
  <c r="W122"/>
  <c r="W123"/>
  <c r="W124"/>
  <c r="W125"/>
  <c r="W126"/>
  <c r="W127"/>
  <c r="W128"/>
  <c r="W129"/>
  <c r="W130"/>
  <c r="T123"/>
  <c r="T124"/>
  <c r="T125"/>
  <c r="T126"/>
  <c r="F126" s="1"/>
  <c r="V126" s="1"/>
  <c r="T127"/>
  <c r="F127" s="1"/>
  <c r="V127" s="1"/>
  <c r="T128"/>
  <c r="F128" s="1"/>
  <c r="V128" s="1"/>
  <c r="T129"/>
  <c r="F129" s="1"/>
  <c r="V129" s="1"/>
  <c r="T130"/>
  <c r="F130" s="1"/>
  <c r="V130" s="1"/>
  <c r="F123"/>
  <c r="V123" s="1"/>
  <c r="F124"/>
  <c r="V124" s="1"/>
  <c r="F125"/>
  <c r="V125" s="1"/>
  <c r="E132"/>
  <c r="G132"/>
  <c r="H132"/>
  <c r="I132"/>
  <c r="J132"/>
  <c r="K132"/>
  <c r="L132"/>
  <c r="M132"/>
  <c r="N132"/>
  <c r="O132"/>
  <c r="P132"/>
  <c r="Q132"/>
  <c r="R132"/>
  <c r="S132"/>
  <c r="U132"/>
  <c r="W132" s="1"/>
  <c r="T133"/>
  <c r="F133" s="1"/>
  <c r="W133"/>
  <c r="T134"/>
  <c r="F134" s="1"/>
  <c r="V134" s="1"/>
  <c r="T135"/>
  <c r="F135" s="1"/>
  <c r="V135" s="1"/>
  <c r="T136"/>
  <c r="F136" s="1"/>
  <c r="V136" s="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2"/>
  <c r="V141" s="1"/>
  <c r="W142"/>
  <c r="V161" l="1"/>
  <c r="F138"/>
  <c r="W141"/>
  <c r="F132"/>
  <c r="V133"/>
  <c r="V132" s="1"/>
  <c r="F139"/>
  <c r="V140"/>
  <c r="V139" s="1"/>
  <c r="T132"/>
  <c r="T139"/>
  <c r="V138" l="1"/>
  <c r="V137" s="1"/>
  <c r="F137"/>
  <c r="E84"/>
  <c r="W55"/>
  <c r="G54"/>
  <c r="H54"/>
  <c r="I54"/>
  <c r="J54"/>
  <c r="K54"/>
  <c r="L54"/>
  <c r="M54"/>
  <c r="N54"/>
  <c r="O54"/>
  <c r="P54"/>
  <c r="Q54"/>
  <c r="R54"/>
  <c r="S54"/>
  <c r="U54"/>
  <c r="L17"/>
  <c r="W19"/>
  <c r="F18"/>
  <c r="F17" s="1"/>
  <c r="G18"/>
  <c r="G17" s="1"/>
  <c r="H18"/>
  <c r="H17" s="1"/>
  <c r="I18"/>
  <c r="I17" s="1"/>
  <c r="J18"/>
  <c r="J17" s="1"/>
  <c r="K18"/>
  <c r="K17" s="1"/>
  <c r="L18"/>
  <c r="M18"/>
  <c r="M17" s="1"/>
  <c r="N18"/>
  <c r="N17" s="1"/>
  <c r="O18"/>
  <c r="O17" s="1"/>
  <c r="P18"/>
  <c r="P17" s="1"/>
  <c r="Q18"/>
  <c r="Q17" s="1"/>
  <c r="R18"/>
  <c r="R17" s="1"/>
  <c r="S18"/>
  <c r="S17" s="1"/>
  <c r="T18"/>
  <c r="T17" s="1"/>
  <c r="U18"/>
  <c r="U17" s="1"/>
  <c r="V18"/>
  <c r="V17" s="1"/>
  <c r="E18"/>
  <c r="E17" s="1"/>
  <c r="T43"/>
  <c r="F43" s="1"/>
  <c r="F42" s="1"/>
  <c r="W43"/>
  <c r="G42"/>
  <c r="H42"/>
  <c r="I42"/>
  <c r="J42"/>
  <c r="K42"/>
  <c r="L42"/>
  <c r="M42"/>
  <c r="N42"/>
  <c r="O42"/>
  <c r="P42"/>
  <c r="Q42"/>
  <c r="R42"/>
  <c r="S42"/>
  <c r="U42"/>
  <c r="W42" s="1"/>
  <c r="E42"/>
  <c r="V43" l="1"/>
  <c r="V42" s="1"/>
  <c r="T42"/>
  <c r="U218" l="1"/>
  <c r="U101"/>
  <c r="U254" l="1"/>
  <c r="G242" l="1"/>
  <c r="H242"/>
  <c r="I242"/>
  <c r="J242"/>
  <c r="K242"/>
  <c r="L242"/>
  <c r="M242"/>
  <c r="N242"/>
  <c r="O242"/>
  <c r="P242"/>
  <c r="Q242"/>
  <c r="R242"/>
  <c r="S242"/>
  <c r="U242"/>
  <c r="E242"/>
  <c r="T167"/>
  <c r="F167" s="1"/>
  <c r="V167" s="1"/>
  <c r="G164"/>
  <c r="H164"/>
  <c r="I164"/>
  <c r="J164"/>
  <c r="K164"/>
  <c r="L164"/>
  <c r="M164"/>
  <c r="N164"/>
  <c r="O164"/>
  <c r="P164"/>
  <c r="Q164"/>
  <c r="R164"/>
  <c r="S164"/>
  <c r="U164"/>
  <c r="E164"/>
  <c r="T117"/>
  <c r="T118"/>
  <c r="T119"/>
  <c r="F119" s="1"/>
  <c r="V119" s="1"/>
  <c r="T120"/>
  <c r="F120" s="1"/>
  <c r="V120" s="1"/>
  <c r="T121"/>
  <c r="F121" s="1"/>
  <c r="V121" s="1"/>
  <c r="T122"/>
  <c r="F122" s="1"/>
  <c r="V122" s="1"/>
  <c r="G92"/>
  <c r="H92"/>
  <c r="I92"/>
  <c r="J92"/>
  <c r="K92"/>
  <c r="L92"/>
  <c r="M92"/>
  <c r="N92"/>
  <c r="O92"/>
  <c r="P92"/>
  <c r="Q92"/>
  <c r="R92"/>
  <c r="S92"/>
  <c r="U92"/>
  <c r="E92"/>
  <c r="T90"/>
  <c r="T91"/>
  <c r="G88"/>
  <c r="H88"/>
  <c r="I88"/>
  <c r="J88"/>
  <c r="K88"/>
  <c r="L88"/>
  <c r="M88"/>
  <c r="N88"/>
  <c r="O88"/>
  <c r="P88"/>
  <c r="Q88"/>
  <c r="R88"/>
  <c r="S88"/>
  <c r="U88"/>
  <c r="F90"/>
  <c r="V90" s="1"/>
  <c r="E88"/>
  <c r="T55"/>
  <c r="W54"/>
  <c r="F117" l="1"/>
  <c r="F55"/>
  <c r="F54" s="1"/>
  <c r="T54"/>
  <c r="F118"/>
  <c r="V118" s="1"/>
  <c r="F91"/>
  <c r="V55" l="1"/>
  <c r="V54" s="1"/>
  <c r="V117"/>
  <c r="V91"/>
  <c r="T165" l="1"/>
  <c r="T16"/>
  <c r="F16" s="1"/>
  <c r="U148"/>
  <c r="U147"/>
  <c r="T255"/>
  <c r="T256"/>
  <c r="T257"/>
  <c r="T258"/>
  <c r="T259"/>
  <c r="T260"/>
  <c r="T261"/>
  <c r="T262"/>
  <c r="T264"/>
  <c r="T265"/>
  <c r="T266"/>
  <c r="T267"/>
  <c r="T268"/>
  <c r="T269"/>
  <c r="T270"/>
  <c r="T271"/>
  <c r="T272"/>
  <c r="T273"/>
  <c r="T274"/>
  <c r="T275"/>
  <c r="T276"/>
  <c r="T278"/>
  <c r="T282"/>
  <c r="T283"/>
  <c r="T284"/>
  <c r="T280"/>
  <c r="T281"/>
  <c r="T279"/>
  <c r="T148"/>
  <c r="T147"/>
  <c r="F147" s="1"/>
  <c r="T95"/>
  <c r="T92" s="1"/>
  <c r="T146"/>
  <c r="F146" s="1"/>
  <c r="H182"/>
  <c r="U143" l="1"/>
  <c r="W143" s="1"/>
  <c r="F148"/>
  <c r="V87"/>
  <c r="V86" s="1"/>
  <c r="T189"/>
  <c r="T85"/>
  <c r="F85" s="1"/>
  <c r="F286"/>
  <c r="W286"/>
  <c r="G285"/>
  <c r="H285"/>
  <c r="I285"/>
  <c r="J285"/>
  <c r="K285"/>
  <c r="L285"/>
  <c r="M285"/>
  <c r="N285"/>
  <c r="O285"/>
  <c r="P285"/>
  <c r="Q285"/>
  <c r="R285"/>
  <c r="S285"/>
  <c r="U285"/>
  <c r="E285"/>
  <c r="F284"/>
  <c r="V284" s="1"/>
  <c r="W284"/>
  <c r="W212"/>
  <c r="G211"/>
  <c r="H211"/>
  <c r="I211"/>
  <c r="J211"/>
  <c r="K211"/>
  <c r="L211"/>
  <c r="M211"/>
  <c r="N211"/>
  <c r="O211"/>
  <c r="P211"/>
  <c r="Q211"/>
  <c r="R211"/>
  <c r="S211"/>
  <c r="U211"/>
  <c r="E211"/>
  <c r="T208"/>
  <c r="F208" s="1"/>
  <c r="W208"/>
  <c r="G207"/>
  <c r="H207"/>
  <c r="I207"/>
  <c r="J207"/>
  <c r="K207"/>
  <c r="L207"/>
  <c r="M207"/>
  <c r="N207"/>
  <c r="O207"/>
  <c r="P207"/>
  <c r="Q207"/>
  <c r="R207"/>
  <c r="S207"/>
  <c r="U207"/>
  <c r="E207"/>
  <c r="W94"/>
  <c r="W95"/>
  <c r="F95"/>
  <c r="F92" s="1"/>
  <c r="W87"/>
  <c r="F86"/>
  <c r="G86"/>
  <c r="H86"/>
  <c r="I86"/>
  <c r="J86"/>
  <c r="K86"/>
  <c r="L86"/>
  <c r="M86"/>
  <c r="N86"/>
  <c r="O86"/>
  <c r="P86"/>
  <c r="Q86"/>
  <c r="R86"/>
  <c r="S86"/>
  <c r="T86"/>
  <c r="U86"/>
  <c r="E86"/>
  <c r="T61"/>
  <c r="F61" s="1"/>
  <c r="W285" l="1"/>
  <c r="W211"/>
  <c r="T285"/>
  <c r="W86"/>
  <c r="T207"/>
  <c r="F207"/>
  <c r="V208"/>
  <c r="V207" s="1"/>
  <c r="W207"/>
  <c r="T211"/>
  <c r="F212"/>
  <c r="V95"/>
  <c r="V92" s="1"/>
  <c r="V286"/>
  <c r="V285" s="1"/>
  <c r="F285"/>
  <c r="V61"/>
  <c r="V60" s="1"/>
  <c r="F189"/>
  <c r="F188" s="1"/>
  <c r="T210"/>
  <c r="F210" s="1"/>
  <c r="F209" s="1"/>
  <c r="T214"/>
  <c r="F214" s="1"/>
  <c r="F213" s="1"/>
  <c r="T216"/>
  <c r="F216" s="1"/>
  <c r="F215" s="1"/>
  <c r="W289"/>
  <c r="W283"/>
  <c r="W259"/>
  <c r="W260"/>
  <c r="W261"/>
  <c r="W262"/>
  <c r="W264"/>
  <c r="W265"/>
  <c r="W266"/>
  <c r="W267"/>
  <c r="W268"/>
  <c r="W269"/>
  <c r="W270"/>
  <c r="W271"/>
  <c r="W272"/>
  <c r="W273"/>
  <c r="W274"/>
  <c r="W275"/>
  <c r="W276"/>
  <c r="W278"/>
  <c r="W279"/>
  <c r="W280"/>
  <c r="W281"/>
  <c r="W282"/>
  <c r="F259"/>
  <c r="V259" s="1"/>
  <c r="F260"/>
  <c r="V260" s="1"/>
  <c r="F261"/>
  <c r="V261" s="1"/>
  <c r="F262"/>
  <c r="V262" s="1"/>
  <c r="F264"/>
  <c r="V264" s="1"/>
  <c r="F265"/>
  <c r="V265" s="1"/>
  <c r="F266"/>
  <c r="V266" s="1"/>
  <c r="F267"/>
  <c r="V267" s="1"/>
  <c r="F268"/>
  <c r="V268" s="1"/>
  <c r="F269"/>
  <c r="V269" s="1"/>
  <c r="F270"/>
  <c r="V270" s="1"/>
  <c r="F271"/>
  <c r="V271" s="1"/>
  <c r="F272"/>
  <c r="V272" s="1"/>
  <c r="F273"/>
  <c r="V273" s="1"/>
  <c r="F274"/>
  <c r="V274" s="1"/>
  <c r="F275"/>
  <c r="V275" s="1"/>
  <c r="F276"/>
  <c r="V276" s="1"/>
  <c r="F278"/>
  <c r="V278" s="1"/>
  <c r="F279"/>
  <c r="V279" s="1"/>
  <c r="F280"/>
  <c r="V280" s="1"/>
  <c r="F281"/>
  <c r="V281" s="1"/>
  <c r="F282"/>
  <c r="V282" s="1"/>
  <c r="F283"/>
  <c r="V283" s="1"/>
  <c r="T244"/>
  <c r="W244"/>
  <c r="F244"/>
  <c r="V244" s="1"/>
  <c r="W210"/>
  <c r="G209"/>
  <c r="H209"/>
  <c r="I209"/>
  <c r="J209"/>
  <c r="K209"/>
  <c r="L209"/>
  <c r="M209"/>
  <c r="N209"/>
  <c r="O209"/>
  <c r="P209"/>
  <c r="Q209"/>
  <c r="R209"/>
  <c r="S209"/>
  <c r="T209"/>
  <c r="U209"/>
  <c r="E209"/>
  <c r="G215"/>
  <c r="H215"/>
  <c r="I215"/>
  <c r="J215"/>
  <c r="K215"/>
  <c r="L215"/>
  <c r="M215"/>
  <c r="N215"/>
  <c r="O215"/>
  <c r="P215"/>
  <c r="Q215"/>
  <c r="R215"/>
  <c r="S215"/>
  <c r="U215"/>
  <c r="W214"/>
  <c r="W216"/>
  <c r="G213"/>
  <c r="H213"/>
  <c r="I213"/>
  <c r="J213"/>
  <c r="K213"/>
  <c r="L213"/>
  <c r="M213"/>
  <c r="N213"/>
  <c r="O213"/>
  <c r="P213"/>
  <c r="Q213"/>
  <c r="R213"/>
  <c r="S213"/>
  <c r="U213"/>
  <c r="E215"/>
  <c r="W215" s="1"/>
  <c r="E213"/>
  <c r="W189"/>
  <c r="G188"/>
  <c r="H188"/>
  <c r="I188"/>
  <c r="J188"/>
  <c r="K188"/>
  <c r="L188"/>
  <c r="M188"/>
  <c r="N188"/>
  <c r="O188"/>
  <c r="P188"/>
  <c r="Q188"/>
  <c r="R188"/>
  <c r="S188"/>
  <c r="T188"/>
  <c r="U188"/>
  <c r="E188"/>
  <c r="V147"/>
  <c r="V148"/>
  <c r="W148"/>
  <c r="W147"/>
  <c r="V85"/>
  <c r="V84" s="1"/>
  <c r="W85"/>
  <c r="F84"/>
  <c r="G84"/>
  <c r="H84"/>
  <c r="I84"/>
  <c r="J84"/>
  <c r="K84"/>
  <c r="L84"/>
  <c r="M84"/>
  <c r="N84"/>
  <c r="O84"/>
  <c r="P84"/>
  <c r="Q84"/>
  <c r="R84"/>
  <c r="S84"/>
  <c r="T84"/>
  <c r="U84"/>
  <c r="W58"/>
  <c r="W59"/>
  <c r="W61"/>
  <c r="F60"/>
  <c r="G60"/>
  <c r="H60"/>
  <c r="I60"/>
  <c r="J60"/>
  <c r="K60"/>
  <c r="L60"/>
  <c r="M60"/>
  <c r="N60"/>
  <c r="O60"/>
  <c r="P60"/>
  <c r="Q60"/>
  <c r="R60"/>
  <c r="S60"/>
  <c r="T60"/>
  <c r="U60"/>
  <c r="E60"/>
  <c r="T213" l="1"/>
  <c r="W188"/>
  <c r="W84"/>
  <c r="W213"/>
  <c r="T215"/>
  <c r="V189"/>
  <c r="V188" s="1"/>
  <c r="V212"/>
  <c r="V211" s="1"/>
  <c r="F211"/>
  <c r="W60"/>
  <c r="V214"/>
  <c r="V213" s="1"/>
  <c r="V216"/>
  <c r="V215" s="1"/>
  <c r="W209"/>
  <c r="V210"/>
  <c r="V209" s="1"/>
  <c r="T113" l="1"/>
  <c r="F113" s="1"/>
  <c r="V113" s="1"/>
  <c r="W113"/>
  <c r="T114" l="1"/>
  <c r="F114" s="1"/>
  <c r="V114" s="1"/>
  <c r="W114"/>
  <c r="W90"/>
  <c r="W92" l="1"/>
  <c r="T97"/>
  <c r="T99"/>
  <c r="T101"/>
  <c r="F101" s="1"/>
  <c r="V101" s="1"/>
  <c r="T48"/>
  <c r="F48" s="1"/>
  <c r="V48" s="1"/>
  <c r="T46"/>
  <c r="F46" s="1"/>
  <c r="V46" s="1"/>
  <c r="T41"/>
  <c r="F41" s="1"/>
  <c r="V41" s="1"/>
  <c r="F97" l="1"/>
  <c r="V97" s="1"/>
  <c r="V96" s="1"/>
  <c r="F99"/>
  <c r="V99" s="1"/>
  <c r="V98" s="1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E100"/>
  <c r="W100" s="1"/>
  <c r="W99"/>
  <c r="W101"/>
  <c r="G98"/>
  <c r="H98"/>
  <c r="I98"/>
  <c r="J98"/>
  <c r="K98"/>
  <c r="L98"/>
  <c r="M98"/>
  <c r="N98"/>
  <c r="O98"/>
  <c r="P98"/>
  <c r="Q98"/>
  <c r="R98"/>
  <c r="S98"/>
  <c r="T98"/>
  <c r="U98"/>
  <c r="E98"/>
  <c r="W97"/>
  <c r="G96"/>
  <c r="H96"/>
  <c r="I96"/>
  <c r="J96"/>
  <c r="K96"/>
  <c r="L96"/>
  <c r="M96"/>
  <c r="N96"/>
  <c r="O96"/>
  <c r="P96"/>
  <c r="Q96"/>
  <c r="R96"/>
  <c r="S96"/>
  <c r="T96"/>
  <c r="U96"/>
  <c r="E96"/>
  <c r="T25"/>
  <c r="F25" s="1"/>
  <c r="V25" s="1"/>
  <c r="T22"/>
  <c r="W48"/>
  <c r="F47"/>
  <c r="G47"/>
  <c r="H47"/>
  <c r="I47"/>
  <c r="J47"/>
  <c r="K47"/>
  <c r="L47"/>
  <c r="M47"/>
  <c r="N47"/>
  <c r="O47"/>
  <c r="P47"/>
  <c r="Q47"/>
  <c r="R47"/>
  <c r="S47"/>
  <c r="T47"/>
  <c r="U47"/>
  <c r="V47"/>
  <c r="E47"/>
  <c r="W46"/>
  <c r="F45"/>
  <c r="G45"/>
  <c r="H45"/>
  <c r="I45"/>
  <c r="J45"/>
  <c r="K45"/>
  <c r="L45"/>
  <c r="M45"/>
  <c r="N45"/>
  <c r="O45"/>
  <c r="P45"/>
  <c r="Q45"/>
  <c r="R45"/>
  <c r="S45"/>
  <c r="T45"/>
  <c r="U45"/>
  <c r="V45"/>
  <c r="E45"/>
  <c r="W41"/>
  <c r="W49"/>
  <c r="F40"/>
  <c r="G40"/>
  <c r="H40"/>
  <c r="I40"/>
  <c r="J40"/>
  <c r="K40"/>
  <c r="L40"/>
  <c r="M40"/>
  <c r="N40"/>
  <c r="O40"/>
  <c r="P40"/>
  <c r="Q40"/>
  <c r="R40"/>
  <c r="S40"/>
  <c r="T40"/>
  <c r="U40"/>
  <c r="V40"/>
  <c r="E40"/>
  <c r="E44" l="1"/>
  <c r="S44"/>
  <c r="Q44"/>
  <c r="O44"/>
  <c r="M44"/>
  <c r="K44"/>
  <c r="I44"/>
  <c r="G44"/>
  <c r="V44"/>
  <c r="R44"/>
  <c r="P44"/>
  <c r="N44"/>
  <c r="L44"/>
  <c r="J44"/>
  <c r="H44"/>
  <c r="F44"/>
  <c r="W98"/>
  <c r="W47"/>
  <c r="F98"/>
  <c r="U44"/>
  <c r="W45"/>
  <c r="W96"/>
  <c r="F96"/>
  <c r="T44"/>
  <c r="W40"/>
  <c r="W44" l="1"/>
  <c r="G37"/>
  <c r="H37"/>
  <c r="I37"/>
  <c r="J37"/>
  <c r="K37"/>
  <c r="L37"/>
  <c r="M37"/>
  <c r="N37"/>
  <c r="O37"/>
  <c r="P37"/>
  <c r="Q37"/>
  <c r="R37"/>
  <c r="S37"/>
  <c r="U37"/>
  <c r="E37"/>
  <c r="T30"/>
  <c r="G27"/>
  <c r="H27"/>
  <c r="I27"/>
  <c r="J27"/>
  <c r="K27"/>
  <c r="L27"/>
  <c r="M27"/>
  <c r="N27"/>
  <c r="O27"/>
  <c r="P27"/>
  <c r="Q27"/>
  <c r="R27"/>
  <c r="S27"/>
  <c r="U27"/>
  <c r="E27"/>
  <c r="W30"/>
  <c r="F24"/>
  <c r="G24"/>
  <c r="H24"/>
  <c r="I24"/>
  <c r="J24"/>
  <c r="K24"/>
  <c r="L24"/>
  <c r="M24"/>
  <c r="N24"/>
  <c r="O24"/>
  <c r="P24"/>
  <c r="Q24"/>
  <c r="R24"/>
  <c r="S24"/>
  <c r="T24"/>
  <c r="U24"/>
  <c r="V24"/>
  <c r="E24"/>
  <c r="G21"/>
  <c r="G20" s="1"/>
  <c r="H21"/>
  <c r="H20" s="1"/>
  <c r="I21"/>
  <c r="I20" s="1"/>
  <c r="J21"/>
  <c r="J20" s="1"/>
  <c r="K21"/>
  <c r="K20" s="1"/>
  <c r="L21"/>
  <c r="L20" s="1"/>
  <c r="M21"/>
  <c r="M20" s="1"/>
  <c r="N21"/>
  <c r="N20" s="1"/>
  <c r="O21"/>
  <c r="O20" s="1"/>
  <c r="P21"/>
  <c r="P20" s="1"/>
  <c r="Q21"/>
  <c r="Q20" s="1"/>
  <c r="R21"/>
  <c r="R20" s="1"/>
  <c r="S21"/>
  <c r="S20" s="1"/>
  <c r="T21"/>
  <c r="T20" s="1"/>
  <c r="U21"/>
  <c r="U20" s="1"/>
  <c r="E21"/>
  <c r="W16"/>
  <c r="G103"/>
  <c r="H103"/>
  <c r="I103"/>
  <c r="J103"/>
  <c r="K103"/>
  <c r="L103"/>
  <c r="M103"/>
  <c r="N103"/>
  <c r="O103"/>
  <c r="P103"/>
  <c r="Q103"/>
  <c r="R103"/>
  <c r="S103"/>
  <c r="U103"/>
  <c r="U102" s="1"/>
  <c r="T302"/>
  <c r="T304"/>
  <c r="E23" l="1"/>
  <c r="S23"/>
  <c r="Q23"/>
  <c r="R23"/>
  <c r="P23"/>
  <c r="N23"/>
  <c r="L23"/>
  <c r="J23"/>
  <c r="H23"/>
  <c r="W18"/>
  <c r="U23"/>
  <c r="W17" s="1"/>
  <c r="O23"/>
  <c r="M23"/>
  <c r="K23"/>
  <c r="I23"/>
  <c r="G23"/>
  <c r="G304"/>
  <c r="F304" s="1"/>
  <c r="W15"/>
  <c r="E20"/>
  <c r="E52"/>
  <c r="W112" l="1"/>
  <c r="W116"/>
  <c r="F112"/>
  <c r="V112" s="1"/>
  <c r="T115"/>
  <c r="T116"/>
  <c r="T108"/>
  <c r="F108" s="1"/>
  <c r="V108" s="1"/>
  <c r="T109"/>
  <c r="F109" s="1"/>
  <c r="V109" s="1"/>
  <c r="T110"/>
  <c r="F110" s="1"/>
  <c r="V110" s="1"/>
  <c r="G74"/>
  <c r="H74"/>
  <c r="I74"/>
  <c r="J74"/>
  <c r="K74"/>
  <c r="L74"/>
  <c r="M74"/>
  <c r="N74"/>
  <c r="O74"/>
  <c r="P74"/>
  <c r="Q74"/>
  <c r="R74"/>
  <c r="S74"/>
  <c r="U74"/>
  <c r="E74"/>
  <c r="E103"/>
  <c r="W110"/>
  <c r="W109"/>
  <c r="W108"/>
  <c r="F115" l="1"/>
  <c r="V115" s="1"/>
  <c r="T111"/>
  <c r="F116"/>
  <c r="W115"/>
  <c r="W104"/>
  <c r="W105"/>
  <c r="W106"/>
  <c r="W107"/>
  <c r="F111" l="1"/>
  <c r="V116"/>
  <c r="V111" s="1"/>
  <c r="T196"/>
  <c r="W196"/>
  <c r="G195"/>
  <c r="H195"/>
  <c r="I195"/>
  <c r="J195"/>
  <c r="K195"/>
  <c r="L195"/>
  <c r="M195"/>
  <c r="N195"/>
  <c r="O195"/>
  <c r="P195"/>
  <c r="Q195"/>
  <c r="R195"/>
  <c r="S195"/>
  <c r="U195"/>
  <c r="E195"/>
  <c r="G152"/>
  <c r="H152"/>
  <c r="I152"/>
  <c r="I102" s="1"/>
  <c r="J152"/>
  <c r="J102" s="1"/>
  <c r="K152"/>
  <c r="K102" s="1"/>
  <c r="L152"/>
  <c r="L102" s="1"/>
  <c r="M152"/>
  <c r="M102" s="1"/>
  <c r="N152"/>
  <c r="N102" s="1"/>
  <c r="O152"/>
  <c r="O102" s="1"/>
  <c r="P152"/>
  <c r="P102" s="1"/>
  <c r="Q152"/>
  <c r="Q102" s="1"/>
  <c r="R152"/>
  <c r="R102" s="1"/>
  <c r="S152"/>
  <c r="S102" s="1"/>
  <c r="E152"/>
  <c r="G102" l="1"/>
  <c r="W152"/>
  <c r="E102"/>
  <c r="T152"/>
  <c r="F152" s="1"/>
  <c r="V152" s="1"/>
  <c r="H102"/>
  <c r="F196"/>
  <c r="V196" s="1"/>
  <c r="U190"/>
  <c r="W199"/>
  <c r="W200"/>
  <c r="W201"/>
  <c r="W202"/>
  <c r="W203"/>
  <c r="W205"/>
  <c r="V314"/>
  <c r="V313" s="1"/>
  <c r="T298" l="1"/>
  <c r="F298" s="1"/>
  <c r="V298" s="1"/>
  <c r="T297"/>
  <c r="G296"/>
  <c r="H296"/>
  <c r="I296"/>
  <c r="J296"/>
  <c r="K296"/>
  <c r="L296"/>
  <c r="M296"/>
  <c r="N296"/>
  <c r="O296"/>
  <c r="P296"/>
  <c r="Q296"/>
  <c r="R296"/>
  <c r="S296"/>
  <c r="U296"/>
  <c r="E296"/>
  <c r="G229"/>
  <c r="H229"/>
  <c r="I229"/>
  <c r="J229"/>
  <c r="K229"/>
  <c r="L229"/>
  <c r="M229"/>
  <c r="N229"/>
  <c r="O229"/>
  <c r="P229"/>
  <c r="Q229"/>
  <c r="R229"/>
  <c r="S229"/>
  <c r="U229"/>
  <c r="E229"/>
  <c r="W258"/>
  <c r="T250"/>
  <c r="F250" s="1"/>
  <c r="V250" s="1"/>
  <c r="T251"/>
  <c r="W251"/>
  <c r="W250"/>
  <c r="T231"/>
  <c r="F231" s="1"/>
  <c r="W231"/>
  <c r="G232"/>
  <c r="H232"/>
  <c r="I232"/>
  <c r="J232"/>
  <c r="K232"/>
  <c r="L232"/>
  <c r="M232"/>
  <c r="N232"/>
  <c r="O232"/>
  <c r="P232"/>
  <c r="Q232"/>
  <c r="R232"/>
  <c r="S232"/>
  <c r="U232"/>
  <c r="E232"/>
  <c r="R163"/>
  <c r="S163"/>
  <c r="W296" l="1"/>
  <c r="T296"/>
  <c r="F251"/>
  <c r="V251" s="1"/>
  <c r="V231"/>
  <c r="V146"/>
  <c r="G145"/>
  <c r="H145"/>
  <c r="I145"/>
  <c r="J145"/>
  <c r="K145"/>
  <c r="L145"/>
  <c r="M145"/>
  <c r="N145"/>
  <c r="O145"/>
  <c r="P145"/>
  <c r="Q145"/>
  <c r="R145"/>
  <c r="S145"/>
  <c r="U145"/>
  <c r="W146"/>
  <c r="W22" l="1"/>
  <c r="F22"/>
  <c r="V22" s="1"/>
  <c r="G11"/>
  <c r="H11"/>
  <c r="I11"/>
  <c r="J11"/>
  <c r="K11"/>
  <c r="L11"/>
  <c r="M11"/>
  <c r="N11"/>
  <c r="O11"/>
  <c r="P11"/>
  <c r="Q11"/>
  <c r="R11"/>
  <c r="S11"/>
  <c r="U11"/>
  <c r="E11"/>
  <c r="W304"/>
  <c r="G303"/>
  <c r="H303"/>
  <c r="I303"/>
  <c r="J303"/>
  <c r="K303"/>
  <c r="L303"/>
  <c r="M303"/>
  <c r="N303"/>
  <c r="O303"/>
  <c r="P303"/>
  <c r="Q303"/>
  <c r="R303"/>
  <c r="S303"/>
  <c r="U303"/>
  <c r="E303"/>
  <c r="F297"/>
  <c r="F296" s="1"/>
  <c r="G238"/>
  <c r="H238"/>
  <c r="I238"/>
  <c r="J238"/>
  <c r="K238"/>
  <c r="L238"/>
  <c r="M238"/>
  <c r="N238"/>
  <c r="O238"/>
  <c r="P238"/>
  <c r="Q238"/>
  <c r="R238"/>
  <c r="S238"/>
  <c r="U238"/>
  <c r="E238"/>
  <c r="T202"/>
  <c r="F202" s="1"/>
  <c r="V202" s="1"/>
  <c r="T203"/>
  <c r="G184"/>
  <c r="H184"/>
  <c r="I184"/>
  <c r="J184"/>
  <c r="K184"/>
  <c r="L184"/>
  <c r="M184"/>
  <c r="N184"/>
  <c r="O184"/>
  <c r="P184"/>
  <c r="Q184"/>
  <c r="R184"/>
  <c r="S184"/>
  <c r="U184"/>
  <c r="E184"/>
  <c r="W169"/>
  <c r="W172"/>
  <c r="W174"/>
  <c r="W176"/>
  <c r="W177"/>
  <c r="W179"/>
  <c r="W181"/>
  <c r="F166" l="1"/>
  <c r="V166" s="1"/>
  <c r="T164"/>
  <c r="F258"/>
  <c r="V258" s="1"/>
  <c r="F21"/>
  <c r="W20"/>
  <c r="F165"/>
  <c r="T303"/>
  <c r="W303"/>
  <c r="F303"/>
  <c r="V304"/>
  <c r="V303" s="1"/>
  <c r="V297"/>
  <c r="V296" s="1"/>
  <c r="F203"/>
  <c r="F20" l="1"/>
  <c r="V20" s="1"/>
  <c r="V21"/>
  <c r="F164"/>
  <c r="V165"/>
  <c r="V164" s="1"/>
  <c r="V203"/>
  <c r="T309" l="1"/>
  <c r="W309"/>
  <c r="H308"/>
  <c r="I308"/>
  <c r="J308"/>
  <c r="K308"/>
  <c r="L308"/>
  <c r="M308"/>
  <c r="N308"/>
  <c r="O308"/>
  <c r="P308"/>
  <c r="Q308"/>
  <c r="R308"/>
  <c r="S308"/>
  <c r="U308"/>
  <c r="E308"/>
  <c r="G155"/>
  <c r="H155"/>
  <c r="I155"/>
  <c r="J155"/>
  <c r="K155"/>
  <c r="L155"/>
  <c r="M155"/>
  <c r="N155"/>
  <c r="O155"/>
  <c r="P155"/>
  <c r="Q155"/>
  <c r="R155"/>
  <c r="S155"/>
  <c r="E155"/>
  <c r="F256"/>
  <c r="F257"/>
  <c r="V257" s="1"/>
  <c r="W256"/>
  <c r="W257"/>
  <c r="G252"/>
  <c r="H252"/>
  <c r="I252"/>
  <c r="J252"/>
  <c r="K252"/>
  <c r="L252"/>
  <c r="M252"/>
  <c r="N252"/>
  <c r="O252"/>
  <c r="P252"/>
  <c r="Q252"/>
  <c r="R252"/>
  <c r="S252"/>
  <c r="E252"/>
  <c r="G235"/>
  <c r="H235"/>
  <c r="I235"/>
  <c r="J235"/>
  <c r="K235"/>
  <c r="L235"/>
  <c r="M235"/>
  <c r="N235"/>
  <c r="O235"/>
  <c r="P235"/>
  <c r="Q235"/>
  <c r="R235"/>
  <c r="S235"/>
  <c r="U235"/>
  <c r="E235"/>
  <c r="W233"/>
  <c r="W234"/>
  <c r="W236"/>
  <c r="W235" s="1"/>
  <c r="T230"/>
  <c r="W218"/>
  <c r="W220"/>
  <c r="W221"/>
  <c r="W223"/>
  <c r="W224"/>
  <c r="W226"/>
  <c r="W228"/>
  <c r="W230"/>
  <c r="T205"/>
  <c r="T204" s="1"/>
  <c r="G204"/>
  <c r="H204"/>
  <c r="I204"/>
  <c r="J204"/>
  <c r="K204"/>
  <c r="L204"/>
  <c r="M204"/>
  <c r="N204"/>
  <c r="O204"/>
  <c r="P204"/>
  <c r="Q204"/>
  <c r="R204"/>
  <c r="S204"/>
  <c r="U204"/>
  <c r="E204"/>
  <c r="T198"/>
  <c r="F198" s="1"/>
  <c r="V198" s="1"/>
  <c r="T199"/>
  <c r="F199" s="1"/>
  <c r="V199" s="1"/>
  <c r="T200"/>
  <c r="F200" s="1"/>
  <c r="V200" s="1"/>
  <c r="T201"/>
  <c r="F201" s="1"/>
  <c r="V201" s="1"/>
  <c r="W198"/>
  <c r="W155" l="1"/>
  <c r="T155"/>
  <c r="F155" s="1"/>
  <c r="V155" s="1"/>
  <c r="V256"/>
  <c r="T308"/>
  <c r="G308"/>
  <c r="W204"/>
  <c r="F230"/>
  <c r="T229"/>
  <c r="W232"/>
  <c r="W308"/>
  <c r="F309"/>
  <c r="F205"/>
  <c r="W229"/>
  <c r="V230" l="1"/>
  <c r="V229" s="1"/>
  <c r="F229"/>
  <c r="V309"/>
  <c r="V308" s="1"/>
  <c r="F308"/>
  <c r="F204"/>
  <c r="V205"/>
  <c r="V204" s="1"/>
  <c r="W187" l="1"/>
  <c r="T187"/>
  <c r="F187" s="1"/>
  <c r="F186" s="1"/>
  <c r="G186"/>
  <c r="H186"/>
  <c r="I186"/>
  <c r="J186"/>
  <c r="K186"/>
  <c r="L186"/>
  <c r="M186"/>
  <c r="N186"/>
  <c r="O186"/>
  <c r="P186"/>
  <c r="Q186"/>
  <c r="R186"/>
  <c r="S186"/>
  <c r="T186"/>
  <c r="U186"/>
  <c r="E186"/>
  <c r="G180"/>
  <c r="H180"/>
  <c r="I180"/>
  <c r="I178" s="1"/>
  <c r="J180"/>
  <c r="J178" s="1"/>
  <c r="K180"/>
  <c r="K178" s="1"/>
  <c r="L180"/>
  <c r="L178" s="1"/>
  <c r="M180"/>
  <c r="M178" s="1"/>
  <c r="N180"/>
  <c r="N178" s="1"/>
  <c r="O180"/>
  <c r="O178" s="1"/>
  <c r="P180"/>
  <c r="P178" s="1"/>
  <c r="Q180"/>
  <c r="Q178" s="1"/>
  <c r="R180"/>
  <c r="R178" s="1"/>
  <c r="S180"/>
  <c r="S178" s="1"/>
  <c r="U180"/>
  <c r="E180"/>
  <c r="W186" l="1"/>
  <c r="W180"/>
  <c r="V187"/>
  <c r="V186" s="1"/>
  <c r="W111"/>
  <c r="T81"/>
  <c r="F81" s="1"/>
  <c r="V81" s="1"/>
  <c r="W81"/>
  <c r="T69" l="1"/>
  <c r="T145"/>
  <c r="T71"/>
  <c r="F145" l="1"/>
  <c r="F69"/>
  <c r="V69" s="1"/>
  <c r="W68"/>
  <c r="W69"/>
  <c r="G67"/>
  <c r="H67"/>
  <c r="I67"/>
  <c r="J67"/>
  <c r="K67"/>
  <c r="L67"/>
  <c r="M67"/>
  <c r="N67"/>
  <c r="O67"/>
  <c r="P67"/>
  <c r="Q67"/>
  <c r="R67"/>
  <c r="S67"/>
  <c r="U67"/>
  <c r="E67"/>
  <c r="E70"/>
  <c r="W145" l="1"/>
  <c r="W67"/>
  <c r="V145"/>
  <c r="F302" l="1"/>
  <c r="F300"/>
  <c r="W300"/>
  <c r="W302"/>
  <c r="W298" s="1"/>
  <c r="G301"/>
  <c r="G295" s="1"/>
  <c r="H301"/>
  <c r="H295" s="1"/>
  <c r="I301"/>
  <c r="J301"/>
  <c r="K301"/>
  <c r="L301"/>
  <c r="M301"/>
  <c r="N301"/>
  <c r="O301"/>
  <c r="P301"/>
  <c r="Q301"/>
  <c r="R301"/>
  <c r="S301"/>
  <c r="U301"/>
  <c r="G299"/>
  <c r="H299"/>
  <c r="I299"/>
  <c r="J299"/>
  <c r="K299"/>
  <c r="L299"/>
  <c r="M299"/>
  <c r="N299"/>
  <c r="O299"/>
  <c r="P299"/>
  <c r="Q299"/>
  <c r="R299"/>
  <c r="S299"/>
  <c r="U299"/>
  <c r="U295" s="1"/>
  <c r="W295" s="1"/>
  <c r="E301"/>
  <c r="E299"/>
  <c r="E263"/>
  <c r="W263" l="1"/>
  <c r="T301"/>
  <c r="T295" s="1"/>
  <c r="T299"/>
  <c r="V300"/>
  <c r="V299" s="1"/>
  <c r="F299"/>
  <c r="V302"/>
  <c r="V301" s="1"/>
  <c r="V295" s="1"/>
  <c r="F301"/>
  <c r="F295" s="1"/>
  <c r="W301"/>
  <c r="W297" s="1"/>
  <c r="W299"/>
  <c r="T38" l="1"/>
  <c r="W38"/>
  <c r="F38" l="1"/>
  <c r="V38" s="1"/>
  <c r="W24"/>
  <c r="W23" l="1"/>
  <c r="W37" l="1"/>
  <c r="W83" l="1"/>
  <c r="T246" l="1"/>
  <c r="F30" l="1"/>
  <c r="F246"/>
  <c r="W247"/>
  <c r="W248"/>
  <c r="W249"/>
  <c r="T233"/>
  <c r="T234"/>
  <c r="F234" s="1"/>
  <c r="T232" l="1"/>
  <c r="F233"/>
  <c r="F232" s="1"/>
  <c r="T68"/>
  <c r="T67" s="1"/>
  <c r="T59" l="1"/>
  <c r="F59" s="1"/>
  <c r="V59" s="1"/>
  <c r="G56"/>
  <c r="H56"/>
  <c r="I56"/>
  <c r="J56"/>
  <c r="K56"/>
  <c r="L56"/>
  <c r="M56"/>
  <c r="N56"/>
  <c r="O56"/>
  <c r="P56"/>
  <c r="Q56"/>
  <c r="R56"/>
  <c r="S56"/>
  <c r="U56"/>
  <c r="E56"/>
  <c r="V233" l="1"/>
  <c r="V234"/>
  <c r="V232" l="1"/>
  <c r="V246"/>
  <c r="W246"/>
  <c r="T172"/>
  <c r="F172" s="1"/>
  <c r="T174"/>
  <c r="T176"/>
  <c r="F176" s="1"/>
  <c r="T177"/>
  <c r="F177" s="1"/>
  <c r="T179"/>
  <c r="F174"/>
  <c r="H149"/>
  <c r="I149"/>
  <c r="J149"/>
  <c r="K149"/>
  <c r="L149"/>
  <c r="M149"/>
  <c r="N149"/>
  <c r="O149"/>
  <c r="P149"/>
  <c r="Q149"/>
  <c r="R149"/>
  <c r="S149"/>
  <c r="E149"/>
  <c r="U93"/>
  <c r="G93"/>
  <c r="H93"/>
  <c r="I93"/>
  <c r="J93"/>
  <c r="K93"/>
  <c r="L93"/>
  <c r="M93"/>
  <c r="N93"/>
  <c r="O93"/>
  <c r="P93"/>
  <c r="Q93"/>
  <c r="R93"/>
  <c r="S93"/>
  <c r="E93"/>
  <c r="T94"/>
  <c r="F94" s="1"/>
  <c r="V94" s="1"/>
  <c r="G82"/>
  <c r="H82"/>
  <c r="I82"/>
  <c r="J82"/>
  <c r="K82"/>
  <c r="L82"/>
  <c r="M82"/>
  <c r="N82"/>
  <c r="O82"/>
  <c r="P82"/>
  <c r="Q82"/>
  <c r="R82"/>
  <c r="S82"/>
  <c r="T83"/>
  <c r="T82" s="1"/>
  <c r="U82"/>
  <c r="E82"/>
  <c r="W149" l="1"/>
  <c r="T149"/>
  <c r="W93"/>
  <c r="F83"/>
  <c r="V83" s="1"/>
  <c r="V82" s="1"/>
  <c r="F179"/>
  <c r="W82"/>
  <c r="T93"/>
  <c r="F93" s="1"/>
  <c r="V93" s="1"/>
  <c r="V179" l="1"/>
  <c r="F82"/>
  <c r="F68"/>
  <c r="V68" l="1"/>
  <c r="V67" s="1"/>
  <c r="F67"/>
  <c r="T245"/>
  <c r="F245" s="1"/>
  <c r="V245" s="1"/>
  <c r="W245"/>
  <c r="W255"/>
  <c r="F255" l="1"/>
  <c r="V255" l="1"/>
  <c r="T73"/>
  <c r="F73" s="1"/>
  <c r="F72" s="1"/>
  <c r="G72"/>
  <c r="H72"/>
  <c r="I72"/>
  <c r="J72"/>
  <c r="K72"/>
  <c r="L72"/>
  <c r="M72"/>
  <c r="N72"/>
  <c r="O72"/>
  <c r="P72"/>
  <c r="Q72"/>
  <c r="R72"/>
  <c r="S72"/>
  <c r="T72"/>
  <c r="U72"/>
  <c r="E72"/>
  <c r="W73"/>
  <c r="G70"/>
  <c r="H70"/>
  <c r="I70"/>
  <c r="J70"/>
  <c r="K70"/>
  <c r="L70"/>
  <c r="M70"/>
  <c r="N70"/>
  <c r="O70"/>
  <c r="P70"/>
  <c r="Q70"/>
  <c r="R70"/>
  <c r="S70"/>
  <c r="U70"/>
  <c r="W71"/>
  <c r="T70"/>
  <c r="W72" l="1"/>
  <c r="W70"/>
  <c r="F71"/>
  <c r="V73"/>
  <c r="V72" s="1"/>
  <c r="G149"/>
  <c r="F149" s="1"/>
  <c r="V149" s="1"/>
  <c r="H178"/>
  <c r="F70" l="1"/>
  <c r="V71"/>
  <c r="V70" s="1"/>
  <c r="G193" l="1"/>
  <c r="H193"/>
  <c r="I193"/>
  <c r="J193"/>
  <c r="K193"/>
  <c r="L193"/>
  <c r="M193"/>
  <c r="N193"/>
  <c r="O193"/>
  <c r="P193"/>
  <c r="Q193"/>
  <c r="R193"/>
  <c r="S193"/>
  <c r="U193"/>
  <c r="T247"/>
  <c r="F247" s="1"/>
  <c r="V247" s="1"/>
  <c r="T248"/>
  <c r="T249"/>
  <c r="F249" s="1"/>
  <c r="T192"/>
  <c r="F192" s="1"/>
  <c r="F191" s="1"/>
  <c r="G191"/>
  <c r="H191"/>
  <c r="I191"/>
  <c r="J191"/>
  <c r="K191"/>
  <c r="L191"/>
  <c r="M191"/>
  <c r="N191"/>
  <c r="O191"/>
  <c r="P191"/>
  <c r="Q191"/>
  <c r="R191"/>
  <c r="S191"/>
  <c r="U191"/>
  <c r="W192"/>
  <c r="W194"/>
  <c r="F248" l="1"/>
  <c r="V248" s="1"/>
  <c r="V249"/>
  <c r="S190"/>
  <c r="Q190"/>
  <c r="O190"/>
  <c r="M190"/>
  <c r="K190"/>
  <c r="I190"/>
  <c r="G190"/>
  <c r="R190"/>
  <c r="P190"/>
  <c r="N190"/>
  <c r="L190"/>
  <c r="J190"/>
  <c r="H190"/>
  <c r="V192"/>
  <c r="V191" s="1"/>
  <c r="T191"/>
  <c r="W191"/>
  <c r="T65"/>
  <c r="F65" s="1"/>
  <c r="V65" s="1"/>
  <c r="T66"/>
  <c r="W65"/>
  <c r="W66"/>
  <c r="G62"/>
  <c r="H62"/>
  <c r="I62"/>
  <c r="J62"/>
  <c r="K62"/>
  <c r="L62"/>
  <c r="M62"/>
  <c r="N62"/>
  <c r="O62"/>
  <c r="P62"/>
  <c r="Q62"/>
  <c r="R62"/>
  <c r="S62"/>
  <c r="U62"/>
  <c r="E62"/>
  <c r="E51" s="1"/>
  <c r="T58"/>
  <c r="F58" s="1"/>
  <c r="T39"/>
  <c r="T37" s="1"/>
  <c r="W39"/>
  <c r="T36"/>
  <c r="W36"/>
  <c r="T26"/>
  <c r="F26" s="1"/>
  <c r="W26"/>
  <c r="W21"/>
  <c r="G36" l="1"/>
  <c r="F36" s="1"/>
  <c r="V36" s="1"/>
  <c r="W62"/>
  <c r="V58"/>
  <c r="W25"/>
  <c r="F39"/>
  <c r="F37" s="1"/>
  <c r="W14"/>
  <c r="F66"/>
  <c r="V26"/>
  <c r="V39" l="1"/>
  <c r="V37" s="1"/>
  <c r="V66"/>
  <c r="T169"/>
  <c r="T183"/>
  <c r="F183" s="1"/>
  <c r="T182" l="1"/>
  <c r="V30"/>
  <c r="W288"/>
  <c r="G263"/>
  <c r="H263"/>
  <c r="I263"/>
  <c r="J263"/>
  <c r="K263"/>
  <c r="L263"/>
  <c r="M263"/>
  <c r="N263"/>
  <c r="O263"/>
  <c r="P263"/>
  <c r="Q263"/>
  <c r="R263"/>
  <c r="S263"/>
  <c r="H15"/>
  <c r="H14" s="1"/>
  <c r="H50" s="1"/>
  <c r="I15"/>
  <c r="I14" s="1"/>
  <c r="I50" s="1"/>
  <c r="J15"/>
  <c r="J14" s="1"/>
  <c r="J50" s="1"/>
  <c r="K15"/>
  <c r="K14" s="1"/>
  <c r="K50" s="1"/>
  <c r="L15"/>
  <c r="L14" s="1"/>
  <c r="L50" s="1"/>
  <c r="M15"/>
  <c r="M14" s="1"/>
  <c r="M50" s="1"/>
  <c r="N15"/>
  <c r="N14" s="1"/>
  <c r="N50" s="1"/>
  <c r="O15"/>
  <c r="O14" s="1"/>
  <c r="O50" s="1"/>
  <c r="P15"/>
  <c r="P14" s="1"/>
  <c r="P50" s="1"/>
  <c r="Q15"/>
  <c r="Q14" s="1"/>
  <c r="Q50" s="1"/>
  <c r="R15"/>
  <c r="R14" s="1"/>
  <c r="R50" s="1"/>
  <c r="S15"/>
  <c r="S14" s="1"/>
  <c r="S50" s="1"/>
  <c r="T15"/>
  <c r="T14" s="1"/>
  <c r="U15"/>
  <c r="U14" s="1"/>
  <c r="U50" s="1"/>
  <c r="E15"/>
  <c r="E14" s="1"/>
  <c r="E50" s="1"/>
  <c r="V183"/>
  <c r="V182" s="1"/>
  <c r="W57"/>
  <c r="T263" l="1"/>
  <c r="G15"/>
  <c r="G14" s="1"/>
  <c r="G50" s="1"/>
  <c r="F182"/>
  <c r="G182"/>
  <c r="G178" s="1"/>
  <c r="T181"/>
  <c r="U182"/>
  <c r="U178" s="1"/>
  <c r="U168"/>
  <c r="U163" s="1"/>
  <c r="W241"/>
  <c r="W242"/>
  <c r="W243"/>
  <c r="T241"/>
  <c r="T243"/>
  <c r="T242" s="1"/>
  <c r="E182"/>
  <c r="E178" s="1"/>
  <c r="W183"/>
  <c r="G168"/>
  <c r="G163" s="1"/>
  <c r="H168"/>
  <c r="H163" s="1"/>
  <c r="I168"/>
  <c r="I163" s="1"/>
  <c r="J168"/>
  <c r="J163" s="1"/>
  <c r="K168"/>
  <c r="K163" s="1"/>
  <c r="L168"/>
  <c r="L163" s="1"/>
  <c r="M168"/>
  <c r="M163" s="1"/>
  <c r="N168"/>
  <c r="N163" s="1"/>
  <c r="O168"/>
  <c r="O163" s="1"/>
  <c r="P168"/>
  <c r="P163" s="1"/>
  <c r="Q168"/>
  <c r="Q163" s="1"/>
  <c r="T168"/>
  <c r="T163" s="1"/>
  <c r="E168"/>
  <c r="E163" s="1"/>
  <c r="T185"/>
  <c r="T184" s="1"/>
  <c r="W185"/>
  <c r="W184" s="1"/>
  <c r="T194"/>
  <c r="E193"/>
  <c r="W56"/>
  <c r="W89"/>
  <c r="T89"/>
  <c r="T88" s="1"/>
  <c r="T29"/>
  <c r="F29" s="1"/>
  <c r="V29" s="1"/>
  <c r="W29"/>
  <c r="T31"/>
  <c r="G31" s="1"/>
  <c r="T32"/>
  <c r="W32"/>
  <c r="T33"/>
  <c r="T34"/>
  <c r="G34" s="1"/>
  <c r="W34"/>
  <c r="W13"/>
  <c r="W28"/>
  <c r="W31"/>
  <c r="W33"/>
  <c r="W35"/>
  <c r="W53"/>
  <c r="W63"/>
  <c r="W64"/>
  <c r="W75"/>
  <c r="W76"/>
  <c r="W77"/>
  <c r="W78"/>
  <c r="W79"/>
  <c r="W80"/>
  <c r="W144"/>
  <c r="W197"/>
  <c r="W239"/>
  <c r="W240"/>
  <c r="W253"/>
  <c r="W252" s="1"/>
  <c r="W307"/>
  <c r="T35"/>
  <c r="T28"/>
  <c r="E171"/>
  <c r="E173"/>
  <c r="E175"/>
  <c r="W12"/>
  <c r="G287"/>
  <c r="H287"/>
  <c r="I287"/>
  <c r="J287"/>
  <c r="K287"/>
  <c r="L287"/>
  <c r="M287"/>
  <c r="N287"/>
  <c r="O287"/>
  <c r="P287"/>
  <c r="Q287"/>
  <c r="R287"/>
  <c r="S287"/>
  <c r="U287"/>
  <c r="T240"/>
  <c r="T239"/>
  <c r="G237"/>
  <c r="H237"/>
  <c r="I237"/>
  <c r="J237"/>
  <c r="K237"/>
  <c r="L237"/>
  <c r="M237"/>
  <c r="N237"/>
  <c r="O237"/>
  <c r="P237"/>
  <c r="Q237"/>
  <c r="R237"/>
  <c r="S237"/>
  <c r="T237"/>
  <c r="U237"/>
  <c r="E237"/>
  <c r="T236"/>
  <c r="G227"/>
  <c r="H227"/>
  <c r="I227"/>
  <c r="J227"/>
  <c r="K227"/>
  <c r="L227"/>
  <c r="M227"/>
  <c r="N227"/>
  <c r="O227"/>
  <c r="P227"/>
  <c r="Q227"/>
  <c r="R227"/>
  <c r="S227"/>
  <c r="U227"/>
  <c r="E227"/>
  <c r="T224"/>
  <c r="F224" s="1"/>
  <c r="V224" s="1"/>
  <c r="T223"/>
  <c r="F223" s="1"/>
  <c r="G222"/>
  <c r="H222"/>
  <c r="I222"/>
  <c r="J222"/>
  <c r="K222"/>
  <c r="L222"/>
  <c r="M222"/>
  <c r="N222"/>
  <c r="O222"/>
  <c r="P222"/>
  <c r="Q222"/>
  <c r="R222"/>
  <c r="S222"/>
  <c r="U222"/>
  <c r="E222"/>
  <c r="V177"/>
  <c r="G175"/>
  <c r="H175"/>
  <c r="I175"/>
  <c r="J175"/>
  <c r="K175"/>
  <c r="L175"/>
  <c r="M175"/>
  <c r="N175"/>
  <c r="O175"/>
  <c r="P175"/>
  <c r="Q175"/>
  <c r="R175"/>
  <c r="S175"/>
  <c r="U175"/>
  <c r="K173"/>
  <c r="G173"/>
  <c r="H173"/>
  <c r="I173"/>
  <c r="J173"/>
  <c r="L173"/>
  <c r="M173"/>
  <c r="N173"/>
  <c r="O173"/>
  <c r="P173"/>
  <c r="Q173"/>
  <c r="R173"/>
  <c r="S173"/>
  <c r="U173"/>
  <c r="G171"/>
  <c r="H171"/>
  <c r="I171"/>
  <c r="J171"/>
  <c r="K171"/>
  <c r="L171"/>
  <c r="M171"/>
  <c r="N171"/>
  <c r="O171"/>
  <c r="P171"/>
  <c r="Q171"/>
  <c r="R171"/>
  <c r="S171"/>
  <c r="U171"/>
  <c r="T64"/>
  <c r="F64" s="1"/>
  <c r="V64" s="1"/>
  <c r="T63"/>
  <c r="W27"/>
  <c r="T13"/>
  <c r="F13" s="1"/>
  <c r="V13" s="1"/>
  <c r="T12"/>
  <c r="G10"/>
  <c r="H10"/>
  <c r="I10"/>
  <c r="J10"/>
  <c r="K10"/>
  <c r="L10"/>
  <c r="M10"/>
  <c r="N10"/>
  <c r="O10"/>
  <c r="P10"/>
  <c r="Q10"/>
  <c r="R10"/>
  <c r="S10"/>
  <c r="U10"/>
  <c r="E10"/>
  <c r="T197"/>
  <c r="T195" s="1"/>
  <c r="T253"/>
  <c r="T252" s="1"/>
  <c r="T228"/>
  <c r="T227" s="1"/>
  <c r="T221"/>
  <c r="F221" s="1"/>
  <c r="V221" s="1"/>
  <c r="T220"/>
  <c r="F220" s="1"/>
  <c r="G219"/>
  <c r="H219"/>
  <c r="I219"/>
  <c r="J219"/>
  <c r="K219"/>
  <c r="L219"/>
  <c r="M219"/>
  <c r="N219"/>
  <c r="O219"/>
  <c r="P219"/>
  <c r="Q219"/>
  <c r="R219"/>
  <c r="S219"/>
  <c r="U219"/>
  <c r="E219"/>
  <c r="T218"/>
  <c r="F218" s="1"/>
  <c r="G217"/>
  <c r="H217"/>
  <c r="I217"/>
  <c r="J217"/>
  <c r="K217"/>
  <c r="L217"/>
  <c r="M217"/>
  <c r="N217"/>
  <c r="O217"/>
  <c r="P217"/>
  <c r="Q217"/>
  <c r="R217"/>
  <c r="S217"/>
  <c r="U217"/>
  <c r="E217"/>
  <c r="H306"/>
  <c r="H305" s="1"/>
  <c r="I306"/>
  <c r="I305" s="1"/>
  <c r="J306"/>
  <c r="J305" s="1"/>
  <c r="K306"/>
  <c r="K305" s="1"/>
  <c r="L306"/>
  <c r="L305" s="1"/>
  <c r="M306"/>
  <c r="M305" s="1"/>
  <c r="N306"/>
  <c r="N305" s="1"/>
  <c r="O306"/>
  <c r="O305" s="1"/>
  <c r="P306"/>
  <c r="P305" s="1"/>
  <c r="Q306"/>
  <c r="Q305" s="1"/>
  <c r="R306"/>
  <c r="R305" s="1"/>
  <c r="S306"/>
  <c r="S305" s="1"/>
  <c r="U306"/>
  <c r="U305" s="1"/>
  <c r="E306"/>
  <c r="E305" s="1"/>
  <c r="T288"/>
  <c r="F288" s="1"/>
  <c r="E287"/>
  <c r="G277"/>
  <c r="G254" s="1"/>
  <c r="H277"/>
  <c r="H254" s="1"/>
  <c r="I277"/>
  <c r="I254" s="1"/>
  <c r="J277"/>
  <c r="J254" s="1"/>
  <c r="K277"/>
  <c r="K254" s="1"/>
  <c r="L277"/>
  <c r="L254" s="1"/>
  <c r="M277"/>
  <c r="M254" s="1"/>
  <c r="N277"/>
  <c r="N254" s="1"/>
  <c r="O277"/>
  <c r="O254" s="1"/>
  <c r="P277"/>
  <c r="P254" s="1"/>
  <c r="Q277"/>
  <c r="Q254" s="1"/>
  <c r="R277"/>
  <c r="R254" s="1"/>
  <c r="S277"/>
  <c r="S254" s="1"/>
  <c r="E277"/>
  <c r="E254" s="1"/>
  <c r="T226"/>
  <c r="F226" s="1"/>
  <c r="G225"/>
  <c r="H225"/>
  <c r="I225"/>
  <c r="J225"/>
  <c r="K225"/>
  <c r="L225"/>
  <c r="M225"/>
  <c r="N225"/>
  <c r="O225"/>
  <c r="P225"/>
  <c r="Q225"/>
  <c r="R225"/>
  <c r="S225"/>
  <c r="U225"/>
  <c r="E225"/>
  <c r="G52"/>
  <c r="G51" s="1"/>
  <c r="H52"/>
  <c r="H51" s="1"/>
  <c r="I52"/>
  <c r="I51" s="1"/>
  <c r="J52"/>
  <c r="J51" s="1"/>
  <c r="K52"/>
  <c r="K51" s="1"/>
  <c r="L52"/>
  <c r="L51" s="1"/>
  <c r="M52"/>
  <c r="M51" s="1"/>
  <c r="N52"/>
  <c r="N51" s="1"/>
  <c r="O52"/>
  <c r="O51" s="1"/>
  <c r="P52"/>
  <c r="P51" s="1"/>
  <c r="Q52"/>
  <c r="Q51" s="1"/>
  <c r="R52"/>
  <c r="R51" s="1"/>
  <c r="S52"/>
  <c r="S51" s="1"/>
  <c r="U52"/>
  <c r="U51" s="1"/>
  <c r="T53"/>
  <c r="F53" s="1"/>
  <c r="T78"/>
  <c r="F78" s="1"/>
  <c r="T104"/>
  <c r="T105"/>
  <c r="F105" s="1"/>
  <c r="V105" s="1"/>
  <c r="T307"/>
  <c r="G307" s="1"/>
  <c r="G306" s="1"/>
  <c r="G305" s="1"/>
  <c r="T79"/>
  <c r="F79" s="1"/>
  <c r="V79" s="1"/>
  <c r="T75"/>
  <c r="T76"/>
  <c r="F76" s="1"/>
  <c r="V76" s="1"/>
  <c r="T77"/>
  <c r="F77" s="1"/>
  <c r="V77" s="1"/>
  <c r="T106"/>
  <c r="F106" s="1"/>
  <c r="V106" s="1"/>
  <c r="T107"/>
  <c r="F107" s="1"/>
  <c r="V107" s="1"/>
  <c r="T144"/>
  <c r="T143" s="1"/>
  <c r="R170"/>
  <c r="F228"/>
  <c r="F227" s="1"/>
  <c r="F237"/>
  <c r="V237"/>
  <c r="T56" l="1"/>
  <c r="F57"/>
  <c r="F56" s="1"/>
  <c r="T254"/>
  <c r="T277"/>
  <c r="E206"/>
  <c r="S206"/>
  <c r="Q206"/>
  <c r="O206"/>
  <c r="M206"/>
  <c r="K206"/>
  <c r="U206"/>
  <c r="R206"/>
  <c r="P206"/>
  <c r="N206"/>
  <c r="L206"/>
  <c r="J206"/>
  <c r="I206"/>
  <c r="G206"/>
  <c r="H206"/>
  <c r="W277"/>
  <c r="G35"/>
  <c r="F35" s="1"/>
  <c r="V35" s="1"/>
  <c r="G33"/>
  <c r="F33" s="1"/>
  <c r="V33" s="1"/>
  <c r="G32"/>
  <c r="F32" s="1"/>
  <c r="V32" s="1"/>
  <c r="F263"/>
  <c r="F277"/>
  <c r="V16"/>
  <c r="F28"/>
  <c r="F27" s="1"/>
  <c r="F23" s="1"/>
  <c r="T27"/>
  <c r="T23" s="1"/>
  <c r="T50" s="1"/>
  <c r="F75"/>
  <c r="T74"/>
  <c r="F104"/>
  <c r="F103" s="1"/>
  <c r="T103"/>
  <c r="T102" s="1"/>
  <c r="W103"/>
  <c r="W173"/>
  <c r="W171"/>
  <c r="W175"/>
  <c r="F12"/>
  <c r="T11"/>
  <c r="Q170"/>
  <c r="M170"/>
  <c r="T238"/>
  <c r="W168"/>
  <c r="F243"/>
  <c r="F242" s="1"/>
  <c r="W193"/>
  <c r="E190"/>
  <c r="W190" s="1"/>
  <c r="W178"/>
  <c r="W225"/>
  <c r="W217"/>
  <c r="W219"/>
  <c r="W238"/>
  <c r="W237"/>
  <c r="F240"/>
  <c r="V240" s="1"/>
  <c r="W222"/>
  <c r="F236"/>
  <c r="F235" s="1"/>
  <c r="T235"/>
  <c r="T217"/>
  <c r="W227"/>
  <c r="F197"/>
  <c r="F195" s="1"/>
  <c r="F190" s="1"/>
  <c r="F185"/>
  <c r="F184" s="1"/>
  <c r="F181"/>
  <c r="T180"/>
  <c r="T178" s="1"/>
  <c r="F144"/>
  <c r="F143" s="1"/>
  <c r="H170"/>
  <c r="W74"/>
  <c r="T287"/>
  <c r="T225"/>
  <c r="F89"/>
  <c r="F241"/>
  <c r="V241" s="1"/>
  <c r="I170"/>
  <c r="F239"/>
  <c r="J170"/>
  <c r="T173"/>
  <c r="F173" s="1"/>
  <c r="T171"/>
  <c r="F171" s="1"/>
  <c r="T175"/>
  <c r="F175" s="1"/>
  <c r="N170"/>
  <c r="K170"/>
  <c r="V228"/>
  <c r="V227" s="1"/>
  <c r="G170"/>
  <c r="T306"/>
  <c r="T305" s="1"/>
  <c r="F307"/>
  <c r="F194"/>
  <c r="F193" s="1"/>
  <c r="T193"/>
  <c r="T190" s="1"/>
  <c r="W52"/>
  <c r="W182"/>
  <c r="F63"/>
  <c r="F62" s="1"/>
  <c r="T62"/>
  <c r="F31"/>
  <c r="P170"/>
  <c r="L170"/>
  <c r="S170"/>
  <c r="O170"/>
  <c r="W287"/>
  <c r="F34"/>
  <c r="E170"/>
  <c r="W88"/>
  <c r="W306"/>
  <c r="W195"/>
  <c r="T222"/>
  <c r="T10"/>
  <c r="W11"/>
  <c r="W10" s="1"/>
  <c r="T219"/>
  <c r="F253"/>
  <c r="U170"/>
  <c r="T52"/>
  <c r="V223"/>
  <c r="V222" s="1"/>
  <c r="F222"/>
  <c r="V185"/>
  <c r="V184" s="1"/>
  <c r="F169"/>
  <c r="V53"/>
  <c r="V52" s="1"/>
  <c r="F52"/>
  <c r="F287"/>
  <c r="V288"/>
  <c r="V287" s="1"/>
  <c r="V78"/>
  <c r="F219"/>
  <c r="V220"/>
  <c r="V219" s="1"/>
  <c r="V174"/>
  <c r="V173" s="1"/>
  <c r="W305"/>
  <c r="V172"/>
  <c r="V171" s="1"/>
  <c r="V104"/>
  <c r="V103" s="1"/>
  <c r="V226"/>
  <c r="V225" s="1"/>
  <c r="F225"/>
  <c r="F217"/>
  <c r="V218"/>
  <c r="V217" s="1"/>
  <c r="V176"/>
  <c r="V175" s="1"/>
  <c r="T51" l="1"/>
  <c r="F102"/>
  <c r="F254"/>
  <c r="F206" s="1"/>
  <c r="F88"/>
  <c r="T206"/>
  <c r="V263"/>
  <c r="W206"/>
  <c r="W254"/>
  <c r="V277"/>
  <c r="V28"/>
  <c r="V27" s="1"/>
  <c r="V23" s="1"/>
  <c r="F15"/>
  <c r="F14" s="1"/>
  <c r="F50" s="1"/>
  <c r="V15"/>
  <c r="V14" s="1"/>
  <c r="V50" s="1"/>
  <c r="V75"/>
  <c r="V74" s="1"/>
  <c r="F74"/>
  <c r="F51" s="1"/>
  <c r="V63"/>
  <c r="V62" s="1"/>
  <c r="V236"/>
  <c r="V235" s="1"/>
  <c r="V12"/>
  <c r="V11" s="1"/>
  <c r="V10" s="1"/>
  <c r="F11"/>
  <c r="F10" s="1"/>
  <c r="W170"/>
  <c r="F180"/>
  <c r="F178" s="1"/>
  <c r="V181"/>
  <c r="V180" s="1"/>
  <c r="V178" s="1"/>
  <c r="F238"/>
  <c r="V243"/>
  <c r="V242" s="1"/>
  <c r="V194"/>
  <c r="V193" s="1"/>
  <c r="V253"/>
  <c r="V252" s="1"/>
  <c r="F252"/>
  <c r="V197"/>
  <c r="V195" s="1"/>
  <c r="V144"/>
  <c r="L310"/>
  <c r="L311" s="1"/>
  <c r="L312" s="1"/>
  <c r="P310"/>
  <c r="P311" s="1"/>
  <c r="P312" s="1"/>
  <c r="M310"/>
  <c r="M311" s="1"/>
  <c r="M312" s="1"/>
  <c r="Q310"/>
  <c r="Q311" s="1"/>
  <c r="Q312" s="1"/>
  <c r="J310"/>
  <c r="J311" s="1"/>
  <c r="J312" s="1"/>
  <c r="O310"/>
  <c r="O311" s="1"/>
  <c r="O312" s="1"/>
  <c r="S310"/>
  <c r="S311" s="1"/>
  <c r="S312" s="1"/>
  <c r="N310"/>
  <c r="N311" s="1"/>
  <c r="N312" s="1"/>
  <c r="R310"/>
  <c r="R311" s="1"/>
  <c r="R312" s="1"/>
  <c r="E310"/>
  <c r="E311" s="1"/>
  <c r="E312" s="1"/>
  <c r="K310"/>
  <c r="K311" s="1"/>
  <c r="K312" s="1"/>
  <c r="I310"/>
  <c r="I311" s="1"/>
  <c r="I312" s="1"/>
  <c r="V89"/>
  <c r="V88" s="1"/>
  <c r="W51"/>
  <c r="V239"/>
  <c r="V238" s="1"/>
  <c r="T170"/>
  <c r="F170" s="1"/>
  <c r="F306"/>
  <c r="F305" s="1"/>
  <c r="V307"/>
  <c r="V306" s="1"/>
  <c r="V305" s="1"/>
  <c r="V57"/>
  <c r="V56" s="1"/>
  <c r="V51" s="1"/>
  <c r="V31"/>
  <c r="V34"/>
  <c r="W50"/>
  <c r="W102"/>
  <c r="V169"/>
  <c r="V168" s="1"/>
  <c r="V163" s="1"/>
  <c r="F168"/>
  <c r="F163" s="1"/>
  <c r="V170"/>
  <c r="V102" l="1"/>
  <c r="V143"/>
  <c r="V254"/>
  <c r="V206" s="1"/>
  <c r="V190"/>
  <c r="W166" l="1"/>
  <c r="G310"/>
  <c r="H310"/>
  <c r="T80"/>
  <c r="W165" l="1"/>
  <c r="F80"/>
  <c r="W164" l="1"/>
  <c r="V80"/>
  <c r="W163" l="1"/>
  <c r="U310"/>
  <c r="G311"/>
  <c r="G312" s="1"/>
  <c r="H311"/>
  <c r="H312" s="1"/>
  <c r="W310" l="1"/>
  <c r="U311"/>
  <c r="T310"/>
  <c r="T311" s="1"/>
  <c r="T312" s="1"/>
  <c r="F310"/>
  <c r="F311" s="1"/>
  <c r="F312" s="1"/>
  <c r="W311" l="1"/>
  <c r="U312"/>
  <c r="W312" s="1"/>
  <c r="V310"/>
  <c r="V311" s="1"/>
  <c r="V312" s="1"/>
</calcChain>
</file>

<file path=xl/sharedStrings.xml><?xml version="1.0" encoding="utf-8"?>
<sst xmlns="http://schemas.openxmlformats.org/spreadsheetml/2006/main" count="462" uniqueCount="251">
  <si>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</si>
  <si>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</si>
  <si>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</si>
  <si>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</si>
  <si>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</si>
  <si>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</si>
  <si>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</si>
  <si>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</si>
  <si>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</si>
  <si>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</si>
  <si>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</si>
  <si>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</si>
  <si>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</si>
  <si>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</si>
  <si>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</si>
  <si>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</si>
  <si>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</si>
  <si>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</si>
  <si>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</si>
  <si>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</si>
  <si>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</si>
  <si>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Капітальний ремонт інших об'єктів</t>
  </si>
  <si>
    <t>150101         1217325</t>
  </si>
  <si>
    <t>Будівництво споруд, установ та закладів фізичної культури і спорту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</si>
  <si>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</si>
  <si>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</si>
  <si>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</si>
  <si>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</si>
  <si>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</si>
  <si>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</si>
  <si>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</si>
  <si>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</si>
  <si>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</si>
  <si>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</si>
  <si>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</si>
  <si>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</si>
  <si>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</si>
  <si>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</si>
  <si>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</si>
  <si>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</si>
  <si>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</si>
  <si>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</si>
  <si>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</si>
  <si>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</si>
  <si>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</si>
  <si>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</si>
  <si>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>0216082</t>
  </si>
  <si>
    <t>0213241</t>
  </si>
  <si>
    <t>Забезпечення діяльності інших закладів у сфері соціального захисту і соціального забезпечення</t>
  </si>
  <si>
    <t>Внески до статутного капіталу суб’єктів господарювання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</si>
  <si>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</si>
  <si>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</si>
  <si>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</si>
  <si>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</si>
  <si>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</si>
  <si>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</si>
  <si>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</si>
  <si>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</si>
  <si>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0817520</t>
  </si>
  <si>
    <t>3117520</t>
  </si>
  <si>
    <t>Програма інформатизації діяльності фінансового управління Ніжинської міської ради на 2020-2022роки</t>
  </si>
  <si>
    <t>2281</t>
  </si>
  <si>
    <t>Капітальне будівництва (придбання) житла</t>
  </si>
  <si>
    <t xml:space="preserve">Надання загальної середньої освіти закладами загальної середньої освіти </t>
  </si>
  <si>
    <t>Керівництво і управління у відповідній сфері у містах (місті Києві), селищах, селах, територіальних громадах</t>
  </si>
  <si>
    <t>Капітальний ремонт дороги по вул. Богушевича в м. Ніжин, Чернігівської обл., в т.ч. ПКД</t>
  </si>
  <si>
    <t>3110160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</si>
  <si>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</si>
  <si>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</si>
  <si>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</si>
  <si>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</si>
  <si>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</si>
  <si>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</si>
  <si>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</si>
  <si>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</si>
  <si>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</si>
  <si>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</si>
  <si>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</si>
  <si>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</si>
  <si>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</si>
  <si>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Придбання вітчизняної та зарубіжної книжкової продукції для бібліотек</t>
  </si>
  <si>
    <t>Капітальний ремонт системи опалення в адмінбудівлі  з заміною котла, в т.ч. ПКД</t>
  </si>
  <si>
    <t>Управління житлово-комун.господарства та будівництва Ніжинської міської ради</t>
  </si>
  <si>
    <t>Капітальний ремонт житлового фонду(приміщень)</t>
  </si>
  <si>
    <t>Організація благоустрою населених пунктів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</si>
  <si>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</si>
  <si>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</si>
  <si>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</si>
  <si>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</si>
  <si>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Субвенції з ДБ</t>
  </si>
  <si>
    <t>Бюджет розвитку без субвенцій</t>
  </si>
  <si>
    <t>у 2023 році</t>
  </si>
  <si>
    <t>Обсяги</t>
  </si>
  <si>
    <t>капітальних вкладень бюджету Ніжинської міської ТГ у розрізі інвестиційних проектів</t>
  </si>
  <si>
    <t>Обсяг капітальних вкладень місцевого бюджету у 2023 році, гривень</t>
  </si>
  <si>
    <t>Будівництво освітніх установ та закладів</t>
  </si>
  <si>
    <t>Реставрація пам’яток культури історії та архітектури</t>
  </si>
  <si>
    <t xml:space="preserve"> Реставраційні роботи меморіального будинку -музею Юрія Лисянського (заходи з пристосування будинку для створення музею)</t>
  </si>
  <si>
    <t>Проектування, реставрація та охорона пам’яток архітектури</t>
  </si>
  <si>
    <t>Будівництво медичних установ та закладів</t>
  </si>
  <si>
    <t>Реконструкція нежитлової будівлі "Аптека" під амбулаторію сімейної медицини м.Ніжин, вулиця Озерна, будинок 21, в т.ч. ПКД</t>
  </si>
  <si>
    <t>Будівництво інших об’єктів  комунальної власності</t>
  </si>
  <si>
    <t>Облаштування Громадського простору вздовж р. Остер по вул. Набережна в т.ч. ПКД</t>
  </si>
  <si>
    <t>Реконструкція самопливного колектору по вул. Шевченка та вул.Синяківська в м.Ніжин Чернігівської обл., в т.ч.ПКД</t>
  </si>
  <si>
    <t>0217322</t>
  </si>
  <si>
    <t>Програма інформатизації діяльності виконавчого комітету Ніжинської міської ради Чернігівської області на 2023 (Виконком)</t>
  </si>
  <si>
    <t>Заходи та роботи з територіальної оборони</t>
  </si>
  <si>
    <t>0611010</t>
  </si>
  <si>
    <t xml:space="preserve"> Надання дошкільної освiти</t>
  </si>
  <si>
    <t>Капітальний ремонт їдальні ДНЗ №12</t>
  </si>
  <si>
    <t>Капітальний ремонт їдальні ДНЗ  №16, в т.ч. ПВР</t>
  </si>
  <si>
    <t>Капітальний ремонт  фасаду ДНЗ №14</t>
  </si>
  <si>
    <t>Капітальний ремонт даху ДНЗ  №16, в т.ч. ПВР</t>
  </si>
  <si>
    <t>Капітальний ремонт системи водовідведення ДНЗ №17, в т.ч. ПВР</t>
  </si>
  <si>
    <t>Капітальний ремонт системи водовідведення ДНЗ №25, в т.ч. ПВР</t>
  </si>
  <si>
    <t>0617321</t>
  </si>
  <si>
    <t>Капітальний ремонт даху ЗОШ № 1, в т.ч. ПКД</t>
  </si>
  <si>
    <t>Капітальний ремонт частини даху ЗОШ № 7 м.Ніжин, вул. Гоголя,15 Чернігівська обл., в т.ч. ПКД</t>
  </si>
  <si>
    <t>Капітальний ремонт внутрішнього оздоблення  ЗЗСО  № 7, в т.ч. ПКД</t>
  </si>
  <si>
    <t>0611021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</si>
  <si>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 (9шт)</t>
  </si>
  <si>
    <t>Капітальний ремонт туалетних кімнат у приміщенні Територіального центру по вул. Шеченка, 99-Є у м. Ніжин Чернігівської обл, в т.ч. ПКД</t>
  </si>
  <si>
    <t xml:space="preserve">Надання спеціальної освіти мистецьким школам  </t>
  </si>
  <si>
    <t>Кларнет для ДМШ-27000 грн, цифрове фортепіано для класу класичного танцю для ДХШ - 49900 грн</t>
  </si>
  <si>
    <t>Забезпечення діяльності музеїв і виставок</t>
  </si>
  <si>
    <t>Капітальний  ремонт даху адмінбудівлі на стадіоні "Спартак", в т.ч. ПКД</t>
  </si>
  <si>
    <t>Капітальний ремонт дороги по вул.Гербеля в т.ч.ПКД</t>
  </si>
  <si>
    <t xml:space="preserve">Капітальний ремонт тротуару по вул Широкомагерська від №18 до №28 з облаштуванням підвищеного пішохідного переходу на перехресті з вул. Чернігівська в м.Ніжин, Чернігівської обл. в т.ч ПКД                                                                                                    </t>
  </si>
  <si>
    <t>Придбання кондиціонера</t>
  </si>
  <si>
    <t>Міська програма реалізації повноважень міської ради у галузі земельних відносин на 2023рік</t>
  </si>
  <si>
    <t>Міська програма реалізації повноважень міської ради у галузі земельних відносин на 2023 рік</t>
  </si>
  <si>
    <t>0218240</t>
  </si>
  <si>
    <t>Виконавчий комітет міської ради</t>
  </si>
  <si>
    <t>Міська цільова Програма фінансової підтримки КНП«Ніжинська центральна міська лікарня ім.М.Галицького» на 2023 р. (придбання електроенцефалографа)</t>
  </si>
  <si>
    <t>11</t>
  </si>
  <si>
    <t>Відділ з питань фізичної культури та спорту міської ради</t>
  </si>
  <si>
    <t>Капітальний ремонт боксерського залу за адр.вул. Прилуцька,156, в т. ч. ПКД</t>
  </si>
  <si>
    <t>Управління ЖКГ та будівництва міської ради</t>
  </si>
  <si>
    <t xml:space="preserve">Капітальний ремонт огорожі скверу ім. М.Гоголя в т.ч ПКД  </t>
  </si>
  <si>
    <t>Будівництво ЛЕП по вул.Арвата, Афганців, П.Морозова із встановленням КТП в м.Ніжин Чернігівської обл., в т.ч. ПВР</t>
  </si>
  <si>
    <t>Будівництво світлофорного об’єкту на перехресті вулиці Шевченка з вулицею Синяківська, в т.ч. ПКД</t>
  </si>
  <si>
    <t>Капітальний ремонт дороги вул. Віри Смолянчук м.Ніжин, Чернігівської обл, в т.ч. ПКД</t>
  </si>
  <si>
    <t>Капітальний ремонт дороги по вул. Липіврізька від №118 до №146 м.Ніжин, Чернігівської обл, в т.ч. ПКД</t>
  </si>
  <si>
    <t>МЦП "Розвитку та фінансової підтримки комунальних підприємств Ніжинської міської ТГ на 2023 рік"(КК КП "Північна"-48000 грн, КТВП "Школяр"-600000грн)</t>
  </si>
  <si>
    <t>Управління комунального майна та земельних відносин</t>
  </si>
  <si>
    <t>Програма  інформатизації  діяльності   управління комунального майна та земельних відносин   Ніжинської міської ради  Чернігівської області на 2023рік</t>
  </si>
  <si>
    <t>1216030</t>
  </si>
  <si>
    <t>Заходи із запобігання та ліквідації надзвичайних ситуацій та наслідків стихійного лиха</t>
  </si>
  <si>
    <t xml:space="preserve">Міська цільова програма цивільного захисту Ніжинської ТГ на 2023 рік </t>
  </si>
  <si>
    <t>0218110</t>
  </si>
  <si>
    <t>0218210</t>
  </si>
  <si>
    <t>Муніципальні формування з охорони громадського порядку</t>
  </si>
  <si>
    <t>Пральна машина, морозильна камера, сушильна машина  для ЗДО №12</t>
  </si>
  <si>
    <t>31</t>
  </si>
  <si>
    <t>0217640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</si>
  <si>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</si>
  <si>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2023рік (Придбання дентального рентгенологічного апарату)</t>
  </si>
  <si>
    <t>0212100</t>
  </si>
  <si>
    <t>Реконструкція комутаційної кімнати виконавчого комітету Ніжинської міської ради за адресою пл. ім. Івана Франка, 1, в т. ч. ПКД (коригування ПКД та проведення експертизи та послуги по технічному переоснащенню локальної мережі).</t>
  </si>
  <si>
    <t>0217330</t>
  </si>
  <si>
    <t>Співфінансування заходів, що реалізуються за рахунок субвенції з ДБ місцевим бюджетам на облаштування безпечних умов у закладах загальної середньої освіти</t>
  </si>
  <si>
    <t>Будівництво захисних споруд цивільного захисту на території Ніжинської гімназії №9 Ніжинської міської ради Чернігівської області за адресою м. Ніжин, вул. Шевченка,103(Співфінансування місцевого бюджету)</t>
  </si>
  <si>
    <t>Реконструкція системи газопостачання об’єкта за адресою: Чернігівська обл., місто Ніжин, вул. Івана Франка, буд.22, в т.ч. ПВР (приміщення СЮТ)</t>
  </si>
  <si>
    <t>Реконструкція системи газопостачання об’єкта за адресою: Чернігівська обл., місто Ніжин, вул. Овдіївська, буд.227, в т.ч. ПВР (приміщення гімназії №13)</t>
  </si>
  <si>
    <t>Реконструкція системи газопостачання об’єкта за адресою: Чернігівська обл., місто Ніжин, вул. Купецька, буд.13, в т.ч. ПВР (приміщення управління освіти)</t>
  </si>
  <si>
    <t>Програма  інформатизації  діяльності   управління культури і туризму   Ніжинської міської ради  Чернігівської області на 2023 рік (придбання 2-х комп’ютерів та багатофункціональний прстрій для Ніжинської музичної школи)</t>
  </si>
  <si>
    <t>Забезпечення діяльності водопровідно-каналізаційного господарства</t>
  </si>
  <si>
    <t>Міська цільова програма «Розвитку  комунального підприємства «Ніжинське управління водопровідно-каналізаційного господарства» на 2023 рік»(придбання частотно керованих приладів двигунів)</t>
  </si>
  <si>
    <t>Впровадження засобів обліку витрат та регулювання споживання води та теплової енергії</t>
  </si>
  <si>
    <t>Міська цільова програма "Оснащення вузлами комерційного обліку холодної води багатоквартирні житлові будинки у  Ніжинській міській територіальній громаді на 2023 рік"</t>
  </si>
  <si>
    <t>1216013</t>
  </si>
  <si>
    <t>1216016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</si>
  <si>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</si>
  <si>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Субвенція з державного бюджету місцевим бюджетам на облаштування    безпечних умов у закладах загальної середньої освіти (Будівництво захисних споруд цивільного захисту на території Ніжинської гімназії №9 Ніжинської міської ради Чернігівської області за адресою м. Ніжин, вул. Шевченка,103)</t>
  </si>
  <si>
    <t>1211262</t>
  </si>
  <si>
    <t>Будівництво протипожежного водопостачання до полігону ТПВ по вул. Прилуцька з підключенням до існуючої мережі водопостачання міста, в т.ч. ПКД/ коригування ПКД</t>
  </si>
  <si>
    <t xml:space="preserve">Капітальний ремонт дороги по вул.Свідницька (вул. Сакко і Ванцетті), м.Ніжин, Чернігівська обл.(коригування)в т.ч.ПКД </t>
  </si>
  <si>
    <t>Капітальний ремонт дороги вул. Віри Смолянчук м. Ніжин, Чернігівської обл., в т.ч ПКД</t>
  </si>
  <si>
    <t>Капремонт дороги  по вул. Липіврізька від № 118 до № 146 м. Ніжин, Чернігівської обл., в т.ч ПКД</t>
  </si>
  <si>
    <t>Капітальний ремонт тротуару  по вул. Чернігівська на ділянці від вул.. Широкомагерська до вул. Космонавтів м. Ніжин, Чернігівської обл., в т.ч ПКД</t>
  </si>
  <si>
    <t>Капітальний ремонт ремонт дороги вул. Успенська м. Ніжин, Чернігівської обл. /корегування/, в т.ч ПКД</t>
  </si>
  <si>
    <t xml:space="preserve"> Капітальний ремонт внутріквартальної дороги по вул. Олександра Мацієвського м. Ніжин, Чернігівської обл., в т.ч ПКД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</si>
  <si>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2023 рік"</t>
  </si>
  <si>
    <t>Комплексна програма заходів та робіт з територіальної оборони Ніжинської територіальної громади на 2023 рік (дизель-бензо-електроагрегатів, бронежилетів,наметів для розгортання в польових умовах, засобів зв’язку (в т.ч. радіостанцій), комп’ютерного обладнання, комп’ютерної техніки, тепловізорів, квадрокоптерів, авотранспортних засобів.</t>
  </si>
  <si>
    <t>УЖКГ                                    1262</t>
  </si>
  <si>
    <t>Програма інформатизації діяльності Управління соціального захисту населення Ніжинської міської ради  Чернігівської області на 2023 рік, в т.ч.  НЦСССДМ-23000 грн, Територіальний центр соціального обслуговування - 26000 грн.</t>
  </si>
  <si>
    <t xml:space="preserve">Придбання експозиційного обладнання меморіального будинку -музею Юрія Лисянського -460000 грн, придбання елементів експозиції меморіального будинку -музею Юрія Лисянського-550000 грн, придбання мультимедійної системи інформаційного забезпечення функціонування експозиції меморіального будинку -музею Юрія Лисянського-520000 грн                                                            </t>
  </si>
  <si>
    <t>Розроблення схем планування та забудови територій (містобудівна документація)</t>
  </si>
  <si>
    <t>МЦП "Розробка схем та пректних рішень масового застосування та детального планування  на 2023рік"</t>
  </si>
  <si>
    <t>0217350</t>
  </si>
  <si>
    <t>Міська цільова Програма фінансової підтримки та розвитку КНП "Ніжинський міський пологовий будинок на 2023 рік"(Капітальний ремонт систем електромереж Головного корпусу - блок В - на виконання заходів з  енергозбереження шляхом встановлення сонячної резервної електростанції за адр.вул.Станіслава Прощенка, м.Ніжин Чернігівської обл.,в т.ч. ПВР-520,0 тис.грн)</t>
  </si>
  <si>
    <t>Субвенція з обл.бюдж.на виконання доручень виборців депутатами обл.ради(покращення матеріально-технічної бази Ніжинського ліцею при Ніжинському державному університеті ім.М.Гоголя)</t>
  </si>
  <si>
    <t xml:space="preserve">                                        0611070</t>
  </si>
  <si>
    <t>Надання позашкільної освіти закладами позашкільної освіти, заходи із позашкільної роботи з дітьми</t>
  </si>
  <si>
    <t>1211261</t>
  </si>
  <si>
    <t>Експлуатація та технічне обслуговування житлового фонду</t>
  </si>
  <si>
    <t>Капітальний ремонт житлового фонду ((приміщень)</t>
  </si>
  <si>
    <t>МЦП з капітального ремонту ліфтів в багатоквартирних житлових будинках Ніжинської міської тертторіальної громади на 2023 рік</t>
  </si>
  <si>
    <t>1216011</t>
  </si>
  <si>
    <t>3131</t>
  </si>
  <si>
    <t>Придбання дорожніх консолей для регулювання руху на пішохідних переходах,багаторічних рослин, зупинки біля магазину "Міраж"</t>
  </si>
  <si>
    <t>Будівництво ФОК з басейнами (типової будівлі басейну "Н2О-Classic") по вул.Незалежності, м.Ніжин, Чернігівська обл., в т.ч.ПВР</t>
  </si>
  <si>
    <t>Будівництво системи передачі даних та відеоспостереження м. Ніжин, Чернігівської обл.,в т.ч. ПКД</t>
  </si>
  <si>
    <t>Капітальний ремонт частини під’їзної дороги до кладовища "Овдіївське" від №19 до №37 по вул. Вознесенська та від №67 до №83 по вул.М.Лисенка м. Ніжин Чернвгівська обл., в т.ч. ПКД</t>
  </si>
  <si>
    <t xml:space="preserve"> Будівництво мережевої сонячної електростанції на 130 кВт для власного споживання електричної енергії КП  " НУВКГ", в т.ч.ПВР</t>
  </si>
  <si>
    <t>Інша діяльність у сфері державного управління</t>
  </si>
  <si>
    <t xml:space="preserve">Програма сприяння розвитку волонтерства Ніжинської міської територіальної громади </t>
  </si>
  <si>
    <t>0210180</t>
  </si>
  <si>
    <t>Програма інформатизації діяльності виконавчого комітету Ніжинської міської ради Чернігівської області на 2023 рік (ЦМЛ)</t>
  </si>
  <si>
    <t xml:space="preserve">Капітальний ремонт та облаштування протирадіаційного укриття № 95774 Ніжинської загальноосвітньої школи І-ІІІ ступенів №15 Ніжинської міської ради Чернігівської області, м. Ніжин, вул. Об’їжджа, 123, Чернігівська обл.", в т.ч. ПКД(співфінансування) </t>
  </si>
  <si>
    <t>Капітальний ремонт підвального приміщення під захисну споруду цивільного захисту подвійного призначення, т.ч. ПКД</t>
  </si>
  <si>
    <t>0611272</t>
  </si>
  <si>
    <t>Субвенція з місцевого бюджету на реалізацію заходів за рахунок освітньої субвенції з ДБ МБ</t>
  </si>
  <si>
    <t>Міська цільова програма цивільного захисту Ніжинської ТГ на 2023 рік</t>
  </si>
  <si>
    <t xml:space="preserve">Управління освіти міської ради    </t>
  </si>
  <si>
    <t>Реалізація заходів за рахунок освітньої субвенції з державного бюджету місцевим бюджетам ( за спеціальним фондом державного бюджету)</t>
  </si>
  <si>
    <t>Субвенція з місцевого бюджету на реалізацію заходів за рахунок освітньої субвенції з державного бюджету місцевим бюджетам ( за спеціальним фондом державного бюджету)</t>
  </si>
  <si>
    <t xml:space="preserve"> виготовлення ПКД по капремонту гідроізоляції укриття в ЗОШ № 7 </t>
  </si>
  <si>
    <t>виготовлення ПКД по  капремонту  заміни віконних блоків  ЗЗСО №7</t>
  </si>
  <si>
    <t>виготовлення ПКД по капремонту гідроізоляції укриття в ЗЗСО №10</t>
  </si>
  <si>
    <t>виготовлення  ПКД по капремонту гідроізоляції  та утеплення  фундаменту ЗЗСО №14</t>
  </si>
  <si>
    <t xml:space="preserve"> виготовлення ПКД по капремонту харчоблоку  ЗЗСО №16 </t>
  </si>
  <si>
    <t>Капітальний ремонт по заміні вікон в гімназії №13</t>
  </si>
  <si>
    <t xml:space="preserve">виготовлення  ПКД  по капремонту примусової вентиляції ЗЗСО №7 </t>
  </si>
  <si>
    <t>Придбання 3-D принтера,сушка і мийка для побудови моделей ракет та авіатехніки,  моноблока для СЮТ+30002, моноблоката проекційного екрану для БДЮ+180000</t>
  </si>
  <si>
    <t>Забезпечення діяльності інших закладів освіти</t>
  </si>
  <si>
    <t>Придбання сканера в центральну бухгалтерію+30000грн, 25шт. Моноблоків+650000</t>
  </si>
  <si>
    <t>0611141</t>
  </si>
  <si>
    <t>Співфінансування заходів, що реалізуються за рахунок  освітньої субвенції  з  державного бюджету місцевим бюджетам  (за спеціальним фондом державного бюджету)</t>
  </si>
  <si>
    <t xml:space="preserve">Співфінансування заходів, що реалізуються за рахунок  освітньої субвенції  з  державного бюджету місцевим бюджетам  (за спеціальним фондом державного бюджету) </t>
  </si>
  <si>
    <t>0611271</t>
  </si>
  <si>
    <t xml:space="preserve">виготовлення ПКД по  реконструкції   будівлі ЗЗСО №7 </t>
  </si>
  <si>
    <t xml:space="preserve"> реконструкція системи  газопостачання  приміщення СЮТ</t>
  </si>
  <si>
    <t>реконструкція системи газопостачання ЗЗСО №13</t>
  </si>
  <si>
    <t>МЦП "Розвитку та фінансової підтримки комунальних підприємств Ніжинської міської ТГ на 2023 рік"                                                                               КП "НУВКГ"- 2 105 950 грн,                                                                              КК КП "Північна"-1 000 000 грн,                                                                                      КП "ВУКГ"-237 480грн</t>
  </si>
  <si>
    <t>Освіта                                                 1272</t>
  </si>
  <si>
    <t>пральна машина для НВК №16 -24 575 грн,                                                                      проектор гімназія №2,                                                                                                                             бесідки для НВК №16(2шт) -65 000грн,                                                                                                                                          гімназії №17(1шт)-32 500грн,                                                                                                     придб предметів довгострокового користування для оснащення кабінетів біології,  хімії і фізики                                                                                                                          в ЗОШ№7+790 000грн,                                                                                                                              інтерактивні панелі для ЗСО+2 800 000,                                                                                                                      ігрових майданчиків в ЗДО №17+136 000,                                                                                                                                                                                   манекена в клас безпеки+32 000,                                                                          насосів для котла в ННВК  №16 "Престиж"+116 000</t>
  </si>
  <si>
    <t>Капітальний ремонт віконних блоків із заміною їх наметалопластикові в гімназії №3</t>
  </si>
  <si>
    <t>профінансовано  за січень -  листопад</t>
  </si>
  <si>
    <t>ПРОФІНАНСОВАНО у грудні</t>
  </si>
  <si>
    <t>профінансовано у грудні</t>
  </si>
  <si>
    <t>Капітальний ремонт даху Ніжинської гімназії № 1 м.Ніжин, вул. Гребінки, 4 Чернігівська обл., в т.ч. ПКД</t>
  </si>
  <si>
    <t>Міська цільова Програма фінансової підтримки КНП«Ніжинська центральна міська лікарня ім.М.Галицького» на 2023 р.(проведенння капітального ремонту, придбання медичного обладнання та газонокосарки бензинової, кап.рем.реабілітаційного приміщення в т.ч. ПВР-99 900 грн, придбання цифрового мамографа - 9 500 000грн)</t>
  </si>
  <si>
    <t>Міська цільова програма  "Фінансова підтримка та розвиток  КНП "Ніжинський міський пологовий будинок на 2023 рік" (Реконструкція припливно-витяжної вентиляції нежитлової будівлі Головний корпус, Блок В (найпростіше укриття) КНП "Ніжинський міський пологовий будинок" в т.ч. ПВР-100,00 грн, технічне переоснащення системи резервного електропостачання (встановлення генератора моделі 45 ES-299 900,00 грн)</t>
  </si>
  <si>
    <t>Програма забезпечення діяльності комунального підприємства “Муніципальна служба правопорядку - ВАРТА” Ніжинської міської ради Чернігівської області на 2023рік (придбання автомобіля)</t>
  </si>
  <si>
    <t xml:space="preserve">Міська цільова програма цивільного захисту Ніжинської ТГ на 2023 рік , в т.ч.                                                                                                                              -  придбання захисної фортифікаційної споруди (найпростішого укриття) цивільного захисту для мешканців мікрорайону Мигалівка за адресою: вул.Мигалівська,15;                                                                                                               - захисної фортифікаційної споруди (найпростішого укриття) цивільного захисту для мешканців мікрорайону Магерки за адресою: вул. Воздвиженська,72;                                                                                                                              -захисної фортифікаційної споруди (найпростішого укриття) цивільного захисту для мешканців мікрорайону Овдіївка за адресою: вул. Євлашівська,75                                                                                                                                       </t>
  </si>
  <si>
    <t xml:space="preserve">Міська цільова програма цивільного захисту Ніжинської ТГ на 2023 рік                                                                                                               </t>
  </si>
  <si>
    <t xml:space="preserve">Касові на 01.01.2024   </t>
  </si>
  <si>
    <t>станом на 01.01.2024 р.</t>
  </si>
  <si>
    <t>повернуто в ДБ</t>
  </si>
  <si>
    <t>33760,00 грн. - кондиціонер -  1шт                                                                                                                                   48000,00 грн. - засіб для організації каналу конфедейційного зв’язку  для ЦНАП,                                                                                                              37080,00 грн. - телеком.обладнання для орг.каналу конф.зв’язку на складі 1 шт.  для ЦНАП
Кондиціонер -  1шт - ,                                                                                                                                    85080грн, в т.ч. - засіб для організації каналу конфедейційного зв’язку- 48000грн. (для ЦНАП), телеком.обладнання для орг.каналу конф.зв’язку на складі 1 шт. - 37080,00 грн. для ЦНАП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</si>
</sst>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"/>
    <numFmt numFmtId="167" formatCode="000000"/>
    <numFmt numFmtId="168" formatCode="#,##0.000"/>
  </numFmts>
  <fonts count="7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Arial Cyr"/>
      <charset val="204"/>
    </font>
    <font>
      <b/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rgb="FFCFDFA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5" fillId="0" borderId="0">
      <alignment vertical="top"/>
    </xf>
  </cellStyleXfs>
  <cellXfs count="45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12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6" borderId="2" xfId="0" applyFont="1" applyFill="1" applyBorder="1"/>
    <xf numFmtId="0" fontId="17" fillId="6" borderId="2" xfId="0" applyFont="1" applyFill="1" applyBorder="1"/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wrapText="1"/>
    </xf>
    <xf numFmtId="166" fontId="36" fillId="0" borderId="2" xfId="1" applyNumberFormat="1" applyFont="1" applyFill="1" applyBorder="1" applyAlignment="1">
      <alignment vertical="top" wrapText="1"/>
    </xf>
    <xf numFmtId="0" fontId="32" fillId="6" borderId="2" xfId="0" applyFont="1" applyFill="1" applyBorder="1" applyAlignment="1">
      <alignment horizontal="left" vertical="center" wrapText="1"/>
    </xf>
    <xf numFmtId="0" fontId="7" fillId="7" borderId="2" xfId="0" applyFont="1" applyFill="1" applyBorder="1"/>
    <xf numFmtId="0" fontId="8" fillId="7" borderId="2" xfId="0" applyFont="1" applyFill="1" applyBorder="1" applyAlignment="1">
      <alignment horizontal="left" vertical="center" wrapText="1"/>
    </xf>
    <xf numFmtId="0" fontId="7" fillId="6" borderId="2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2" fillId="6" borderId="2" xfId="0" applyNumberFormat="1" applyFont="1" applyFill="1" applyBorder="1" applyAlignment="1">
      <alignment horizontal="center" vertical="center" wrapText="1"/>
    </xf>
    <xf numFmtId="49" fontId="32" fillId="6" borderId="2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7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166" fontId="40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40" fillId="0" borderId="5" xfId="1" applyNumberFormat="1" applyFont="1" applyFill="1" applyBorder="1" applyAlignment="1">
      <alignment vertical="top" wrapText="1"/>
    </xf>
    <xf numFmtId="0" fontId="12" fillId="9" borderId="2" xfId="0" applyFont="1" applyFill="1" applyBorder="1"/>
    <xf numFmtId="49" fontId="7" fillId="9" borderId="2" xfId="0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0" fontId="12" fillId="10" borderId="2" xfId="0" applyFont="1" applyFill="1" applyBorder="1"/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left" wrapText="1"/>
    </xf>
    <xf numFmtId="0" fontId="12" fillId="5" borderId="2" xfId="0" applyFont="1" applyFill="1" applyBorder="1"/>
    <xf numFmtId="0" fontId="16" fillId="2" borderId="2" xfId="0" applyFont="1" applyFill="1" applyBorder="1" applyAlignment="1">
      <alignment horizontal="left" vertical="center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1" fillId="5" borderId="7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8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12" fillId="11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top" wrapText="1"/>
    </xf>
    <xf numFmtId="0" fontId="40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0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4" fontId="31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31" fillId="5" borderId="5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66" fontId="40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45" fillId="0" borderId="2" xfId="0" applyFont="1" applyBorder="1" applyAlignment="1">
      <alignment horizontal="left" vertical="top" wrapText="1"/>
    </xf>
    <xf numFmtId="4" fontId="32" fillId="5" borderId="2" xfId="0" applyNumberFormat="1" applyFont="1" applyFill="1" applyBorder="1" applyAlignment="1">
      <alignment horizontal="center" vertical="center" wrapText="1"/>
    </xf>
    <xf numFmtId="4" fontId="33" fillId="5" borderId="2" xfId="0" applyNumberFormat="1" applyFont="1" applyFill="1" applyBorder="1" applyAlignment="1">
      <alignment horizontal="center" vertical="center"/>
    </xf>
    <xf numFmtId="2" fontId="33" fillId="5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/>
    </xf>
    <xf numFmtId="4" fontId="32" fillId="10" borderId="2" xfId="0" applyNumberFormat="1" applyFont="1" applyFill="1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47" fillId="0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2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4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7" fillId="0" borderId="2" xfId="0" applyNumberFormat="1" applyFont="1" applyBorder="1" applyAlignment="1">
      <alignment horizontal="center" vertical="center"/>
    </xf>
    <xf numFmtId="4" fontId="32" fillId="8" borderId="2" xfId="0" applyNumberFormat="1" applyFont="1" applyFill="1" applyBorder="1" applyAlignment="1">
      <alignment horizontal="center" vertical="center"/>
    </xf>
    <xf numFmtId="166" fontId="40" fillId="6" borderId="2" xfId="1" applyNumberFormat="1" applyFont="1" applyFill="1" applyBorder="1" applyAlignment="1">
      <alignment vertical="top" wrapText="1"/>
    </xf>
    <xf numFmtId="166" fontId="44" fillId="6" borderId="2" xfId="1" applyNumberFormat="1" applyFont="1" applyFill="1" applyBorder="1" applyAlignment="1">
      <alignment vertical="top" wrapText="1"/>
    </xf>
    <xf numFmtId="4" fontId="40" fillId="0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left" vertical="center" wrapText="1"/>
    </xf>
    <xf numFmtId="4" fontId="33" fillId="6" borderId="2" xfId="0" applyNumberFormat="1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wrapText="1"/>
    </xf>
    <xf numFmtId="49" fontId="32" fillId="9" borderId="2" xfId="0" applyNumberFormat="1" applyFont="1" applyFill="1" applyBorder="1" applyAlignment="1">
      <alignment horizontal="left" wrapText="1"/>
    </xf>
    <xf numFmtId="49" fontId="37" fillId="0" borderId="2" xfId="0" applyNumberFormat="1" applyFont="1" applyBorder="1" applyAlignment="1">
      <alignment horizontal="center" vertical="top" wrapText="1"/>
    </xf>
    <xf numFmtId="0" fontId="31" fillId="2" borderId="2" xfId="0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/>
    <xf numFmtId="0" fontId="0" fillId="3" borderId="2" xfId="0" applyFill="1" applyBorder="1" applyAlignment="1">
      <alignment horizontal="center" vertical="center"/>
    </xf>
    <xf numFmtId="0" fontId="40" fillId="0" borderId="2" xfId="0" applyFont="1" applyBorder="1" applyAlignment="1">
      <alignment wrapText="1"/>
    </xf>
    <xf numFmtId="0" fontId="50" fillId="2" borderId="2" xfId="0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wrapText="1"/>
    </xf>
    <xf numFmtId="166" fontId="37" fillId="6" borderId="2" xfId="1" applyNumberFormat="1" applyFont="1" applyFill="1" applyBorder="1" applyAlignment="1">
      <alignment vertical="top" wrapText="1"/>
    </xf>
    <xf numFmtId="166" fontId="38" fillId="0" borderId="2" xfId="1" applyNumberFormat="1" applyFont="1" applyFill="1" applyBorder="1" applyAlignment="1">
      <alignment vertical="center" wrapText="1"/>
    </xf>
    <xf numFmtId="0" fontId="51" fillId="6" borderId="2" xfId="0" applyFont="1" applyFill="1" applyBorder="1" applyAlignment="1">
      <alignment wrapText="1"/>
    </xf>
    <xf numFmtId="0" fontId="49" fillId="6" borderId="2" xfId="0" applyFont="1" applyFill="1" applyBorder="1"/>
    <xf numFmtId="0" fontId="40" fillId="0" borderId="2" xfId="0" applyFont="1" applyBorder="1"/>
    <xf numFmtId="0" fontId="49" fillId="6" borderId="2" xfId="0" applyFont="1" applyFill="1" applyBorder="1" applyAlignment="1">
      <alignment wrapText="1"/>
    </xf>
    <xf numFmtId="0" fontId="49" fillId="11" borderId="2" xfId="0" applyFont="1" applyFill="1" applyBorder="1"/>
    <xf numFmtId="0" fontId="31" fillId="0" borderId="2" xfId="0" applyFont="1" applyFill="1" applyBorder="1" applyAlignment="1">
      <alignment wrapText="1"/>
    </xf>
    <xf numFmtId="0" fontId="31" fillId="0" borderId="2" xfId="0" applyFont="1" applyBorder="1" applyAlignment="1">
      <alignment wrapText="1"/>
    </xf>
    <xf numFmtId="0" fontId="50" fillId="0" borderId="2" xfId="0" applyFont="1" applyBorder="1" applyAlignment="1">
      <alignment horizontal="left" vertical="top" wrapText="1" indent="1"/>
    </xf>
    <xf numFmtId="0" fontId="31" fillId="0" borderId="2" xfId="0" applyFont="1" applyBorder="1" applyAlignment="1">
      <alignment horizontal="left" vertical="top" wrapText="1" indent="1"/>
    </xf>
    <xf numFmtId="0" fontId="50" fillId="6" borderId="2" xfId="0" applyFont="1" applyFill="1" applyBorder="1" applyAlignment="1">
      <alignment horizontal="left" vertical="top" wrapText="1" indent="1"/>
    </xf>
    <xf numFmtId="166" fontId="49" fillId="6" borderId="5" xfId="1" applyNumberFormat="1" applyFont="1" applyFill="1" applyBorder="1" applyAlignment="1">
      <alignment vertical="top" wrapText="1"/>
    </xf>
    <xf numFmtId="0" fontId="37" fillId="11" borderId="2" xfId="0" applyFont="1" applyFill="1" applyBorder="1" applyAlignment="1">
      <alignment wrapText="1"/>
    </xf>
    <xf numFmtId="4" fontId="32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0" fontId="50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wrapText="1"/>
    </xf>
    <xf numFmtId="0" fontId="55" fillId="0" borderId="2" xfId="0" applyFont="1" applyBorder="1" applyAlignment="1">
      <alignment wrapText="1"/>
    </xf>
    <xf numFmtId="0" fontId="55" fillId="0" borderId="2" xfId="0" applyFont="1" applyFill="1" applyBorder="1" applyAlignment="1">
      <alignment wrapText="1"/>
    </xf>
    <xf numFmtId="0" fontId="54" fillId="6" borderId="2" xfId="0" applyFont="1" applyFill="1" applyBorder="1"/>
    <xf numFmtId="0" fontId="40" fillId="0" borderId="2" xfId="0" applyFont="1" applyFill="1" applyBorder="1" applyAlignment="1">
      <alignment horizontal="left" vertical="center" wrapText="1"/>
    </xf>
    <xf numFmtId="0" fontId="56" fillId="6" borderId="2" xfId="0" applyFont="1" applyFill="1" applyBorder="1" applyAlignment="1">
      <alignment wrapText="1"/>
    </xf>
    <xf numFmtId="0" fontId="50" fillId="6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166" fontId="49" fillId="6" borderId="2" xfId="1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7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43" fillId="6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58" fillId="0" borderId="2" xfId="0" applyFont="1" applyFill="1" applyBorder="1" applyAlignment="1">
      <alignment wrapText="1"/>
    </xf>
    <xf numFmtId="0" fontId="37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9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59" fillId="6" borderId="2" xfId="0" applyFont="1" applyFill="1" applyBorder="1" applyAlignment="1">
      <alignment wrapText="1"/>
    </xf>
    <xf numFmtId="0" fontId="58" fillId="0" borderId="2" xfId="0" applyFont="1" applyBorder="1" applyAlignment="1">
      <alignment vertical="top" wrapText="1"/>
    </xf>
    <xf numFmtId="0" fontId="50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left" vertical="top" wrapText="1"/>
    </xf>
    <xf numFmtId="0" fontId="40" fillId="0" borderId="5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vertical="top" wrapText="1"/>
    </xf>
    <xf numFmtId="0" fontId="55" fillId="0" borderId="5" xfId="0" applyFont="1" applyBorder="1" applyAlignment="1">
      <alignment wrapText="1"/>
    </xf>
    <xf numFmtId="0" fontId="32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60" fillId="8" borderId="2" xfId="0" applyFont="1" applyFill="1" applyBorder="1" applyAlignment="1">
      <alignment horizontal="left" wrapText="1"/>
    </xf>
    <xf numFmtId="0" fontId="60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2" fillId="8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4" fontId="55" fillId="0" borderId="2" xfId="0" applyNumberFormat="1" applyFont="1" applyFill="1" applyBorder="1" applyAlignment="1">
      <alignment horizontal="center" vertical="center"/>
    </xf>
    <xf numFmtId="0" fontId="37" fillId="6" borderId="2" xfId="0" applyFont="1" applyFill="1" applyBorder="1" applyAlignment="1">
      <alignment horizontal="left" vertical="center" wrapText="1"/>
    </xf>
    <xf numFmtId="0" fontId="31" fillId="0" borderId="2" xfId="0" applyNumberFormat="1" applyFont="1" applyFill="1" applyBorder="1" applyAlignment="1">
      <alignment wrapText="1"/>
    </xf>
    <xf numFmtId="0" fontId="61" fillId="6" borderId="2" xfId="0" applyFont="1" applyFill="1" applyBorder="1"/>
    <xf numFmtId="49" fontId="38" fillId="0" borderId="2" xfId="0" applyNumberFormat="1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/>
    </xf>
    <xf numFmtId="4" fontId="44" fillId="6" borderId="2" xfId="0" applyNumberFormat="1" applyFont="1" applyFill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0" fontId="55" fillId="0" borderId="2" xfId="0" applyFont="1" applyFill="1" applyBorder="1" applyAlignment="1">
      <alignment vertical="center" wrapText="1"/>
    </xf>
    <xf numFmtId="0" fontId="61" fillId="6" borderId="0" xfId="0" applyFont="1" applyFill="1"/>
    <xf numFmtId="0" fontId="64" fillId="6" borderId="2" xfId="0" applyFont="1" applyFill="1" applyBorder="1"/>
    <xf numFmtId="0" fontId="65" fillId="6" borderId="2" xfId="0" applyFont="1" applyFill="1" applyBorder="1" applyAlignment="1">
      <alignment wrapText="1"/>
    </xf>
    <xf numFmtId="0" fontId="51" fillId="6" borderId="2" xfId="0" applyFont="1" applyFill="1" applyBorder="1" applyAlignment="1">
      <alignment horizontal="left" vertical="top"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6" fillId="5" borderId="2" xfId="0" applyNumberFormat="1" applyFont="1" applyFill="1" applyBorder="1" applyAlignment="1">
      <alignment horizontal="center"/>
    </xf>
    <xf numFmtId="0" fontId="63" fillId="6" borderId="2" xfId="0" applyFont="1" applyFill="1" applyBorder="1"/>
    <xf numFmtId="166" fontId="40" fillId="0" borderId="2" xfId="1" applyNumberFormat="1" applyFont="1" applyFill="1" applyBorder="1" applyAlignment="1">
      <alignment horizontal="left" vertical="center" wrapText="1"/>
    </xf>
    <xf numFmtId="166" fontId="53" fillId="6" borderId="2" xfId="1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vertical="center" wrapText="1"/>
    </xf>
    <xf numFmtId="0" fontId="37" fillId="6" borderId="2" xfId="0" applyFont="1" applyFill="1" applyBorder="1" applyAlignment="1">
      <alignment horizontal="left" wrapText="1"/>
    </xf>
    <xf numFmtId="49" fontId="38" fillId="0" borderId="2" xfId="0" applyNumberFormat="1" applyFont="1" applyBorder="1" applyAlignment="1">
      <alignment horizontal="center" vertical="center" wrapText="1"/>
    </xf>
    <xf numFmtId="0" fontId="37" fillId="6" borderId="2" xfId="0" applyFont="1" applyFill="1" applyBorder="1" applyAlignment="1">
      <alignment wrapText="1"/>
    </xf>
    <xf numFmtId="4" fontId="31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27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46" fillId="5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48" fillId="0" borderId="2" xfId="0" applyNumberFormat="1" applyFont="1" applyFill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47" fillId="5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wrapText="1"/>
    </xf>
    <xf numFmtId="49" fontId="7" fillId="6" borderId="2" xfId="0" applyNumberFormat="1" applyFont="1" applyFill="1" applyBorder="1" applyAlignment="1">
      <alignment horizontal="center"/>
    </xf>
    <xf numFmtId="0" fontId="63" fillId="6" borderId="2" xfId="0" applyNumberFormat="1" applyFont="1" applyFill="1" applyBorder="1" applyAlignment="1">
      <alignment wrapText="1"/>
    </xf>
    <xf numFmtId="4" fontId="32" fillId="12" borderId="2" xfId="0" applyNumberFormat="1" applyFont="1" applyFill="1" applyBorder="1" applyAlignment="1">
      <alignment horizontal="center" vertical="center" wrapText="1"/>
    </xf>
    <xf numFmtId="0" fontId="56" fillId="12" borderId="2" xfId="0" applyFont="1" applyFill="1" applyBorder="1" applyAlignment="1">
      <alignment wrapText="1"/>
    </xf>
    <xf numFmtId="0" fontId="44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/>
    <xf numFmtId="0" fontId="63" fillId="12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center" wrapText="1"/>
    </xf>
    <xf numFmtId="0" fontId="63" fillId="6" borderId="2" xfId="0" applyFont="1" applyFill="1" applyBorder="1" applyAlignment="1">
      <alignment vertical="center" wrapText="1"/>
    </xf>
    <xf numFmtId="0" fontId="32" fillId="1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66" fillId="0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12" fillId="13" borderId="2" xfId="0" applyFont="1" applyFill="1" applyBorder="1"/>
    <xf numFmtId="0" fontId="31" fillId="13" borderId="5" xfId="0" applyFont="1" applyFill="1" applyBorder="1" applyAlignment="1">
      <alignment vertical="center" wrapText="1"/>
    </xf>
    <xf numFmtId="0" fontId="32" fillId="13" borderId="4" xfId="0" applyFont="1" applyFill="1" applyBorder="1" applyAlignment="1">
      <alignment horizontal="center" vertical="center" wrapText="1"/>
    </xf>
    <xf numFmtId="166" fontId="38" fillId="6" borderId="5" xfId="1" applyNumberFormat="1" applyFont="1" applyFill="1" applyBorder="1" applyAlignment="1">
      <alignment vertical="top" wrapText="1"/>
    </xf>
    <xf numFmtId="0" fontId="67" fillId="6" borderId="2" xfId="0" applyFont="1" applyFill="1" applyBorder="1" applyAlignment="1">
      <alignment horizontal="center" vertical="center" wrapText="1"/>
    </xf>
    <xf numFmtId="0" fontId="68" fillId="6" borderId="5" xfId="0" applyFont="1" applyFill="1" applyBorder="1" applyAlignment="1">
      <alignment wrapText="1"/>
    </xf>
    <xf numFmtId="0" fontId="66" fillId="0" borderId="2" xfId="0" applyFont="1" applyBorder="1" applyAlignment="1">
      <alignment horizontal="center" vertical="center" wrapText="1"/>
    </xf>
    <xf numFmtId="4" fontId="32" fillId="13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167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66" fontId="31" fillId="0" borderId="11" xfId="1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left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32" fillId="11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49" fontId="8" fillId="9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/>
    </xf>
    <xf numFmtId="49" fontId="7" fillId="9" borderId="2" xfId="0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49" fontId="7" fillId="12" borderId="2" xfId="0" applyNumberFormat="1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0" fontId="55" fillId="6" borderId="2" xfId="0" applyFont="1" applyFill="1" applyBorder="1" applyAlignment="1">
      <alignment wrapText="1"/>
    </xf>
    <xf numFmtId="0" fontId="68" fillId="6" borderId="2" xfId="0" applyFont="1" applyFill="1" applyBorder="1" applyAlignment="1">
      <alignment vertical="center" wrapText="1"/>
    </xf>
    <xf numFmtId="0" fontId="67" fillId="6" borderId="2" xfId="0" applyFont="1" applyFill="1" applyBorder="1" applyAlignment="1">
      <alignment wrapText="1"/>
    </xf>
    <xf numFmtId="166" fontId="31" fillId="0" borderId="11" xfId="1" applyNumberFormat="1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horizontal="left" wrapText="1"/>
    </xf>
    <xf numFmtId="0" fontId="23" fillId="6" borderId="2" xfId="0" applyFont="1" applyFill="1" applyBorder="1" applyAlignment="1">
      <alignment horizontal="center" vertical="top" wrapText="1"/>
    </xf>
    <xf numFmtId="0" fontId="55" fillId="0" borderId="0" xfId="0" applyFont="1" applyAlignment="1">
      <alignment horizontal="left" wrapText="1"/>
    </xf>
    <xf numFmtId="0" fontId="55" fillId="0" borderId="2" xfId="0" applyFont="1" applyBorder="1" applyAlignment="1">
      <alignment horizontal="left" wrapText="1"/>
    </xf>
    <xf numFmtId="4" fontId="50" fillId="0" borderId="2" xfId="0" applyNumberFormat="1" applyFont="1" applyFill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31" fillId="6" borderId="2" xfId="0" applyFont="1" applyFill="1" applyBorder="1" applyAlignment="1">
      <alignment wrapText="1"/>
    </xf>
    <xf numFmtId="0" fontId="55" fillId="0" borderId="2" xfId="0" applyNumberFormat="1" applyFont="1" applyFill="1" applyBorder="1" applyAlignment="1">
      <alignment wrapText="1"/>
    </xf>
    <xf numFmtId="168" fontId="33" fillId="0" borderId="2" xfId="0" applyNumberFormat="1" applyFont="1" applyBorder="1" applyAlignment="1">
      <alignment horizontal="center" vertical="center"/>
    </xf>
    <xf numFmtId="0" fontId="23" fillId="6" borderId="2" xfId="0" applyFont="1" applyFill="1" applyBorder="1" applyAlignment="1">
      <alignment wrapText="1"/>
    </xf>
    <xf numFmtId="49" fontId="6" fillId="6" borderId="2" xfId="0" applyNumberFormat="1" applyFont="1" applyFill="1" applyBorder="1" applyAlignment="1">
      <alignment horizontal="center"/>
    </xf>
    <xf numFmtId="49" fontId="23" fillId="6" borderId="2" xfId="0" applyNumberFormat="1" applyFont="1" applyFill="1" applyBorder="1" applyAlignment="1">
      <alignment horizontal="center" wrapText="1"/>
    </xf>
    <xf numFmtId="49" fontId="69" fillId="3" borderId="2" xfId="0" applyNumberFormat="1" applyFont="1" applyFill="1" applyBorder="1" applyAlignment="1">
      <alignment horizontal="center" wrapText="1"/>
    </xf>
    <xf numFmtId="49" fontId="69" fillId="6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49" fontId="23" fillId="6" borderId="2" xfId="0" applyNumberFormat="1" applyFont="1" applyFill="1" applyBorder="1" applyAlignment="1">
      <alignment horizontal="center" vertical="top" wrapText="1"/>
    </xf>
    <xf numFmtId="49" fontId="23" fillId="6" borderId="2" xfId="0" applyNumberFormat="1" applyFont="1" applyFill="1" applyBorder="1" applyAlignment="1">
      <alignment horizontal="center" vertical="center" wrapText="1"/>
    </xf>
    <xf numFmtId="0" fontId="70" fillId="6" borderId="2" xfId="0" applyFont="1" applyFill="1" applyBorder="1" applyAlignment="1">
      <alignment horizontal="left" vertical="center" wrapText="1"/>
    </xf>
    <xf numFmtId="0" fontId="50" fillId="6" borderId="5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5" fillId="13" borderId="2" xfId="0" applyNumberFormat="1" applyFont="1" applyFill="1" applyBorder="1" applyAlignment="1">
      <alignment horizontal="center" wrapText="1"/>
    </xf>
    <xf numFmtId="0" fontId="54" fillId="13" borderId="2" xfId="0" applyFont="1" applyFill="1" applyBorder="1" applyAlignment="1">
      <alignment wrapText="1"/>
    </xf>
    <xf numFmtId="0" fontId="70" fillId="6" borderId="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7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left" vertical="center" wrapText="1"/>
    </xf>
    <xf numFmtId="4" fontId="33" fillId="12" borderId="2" xfId="0" applyNumberFormat="1" applyFont="1" applyFill="1" applyBorder="1" applyAlignment="1">
      <alignment horizontal="center" vertical="center"/>
    </xf>
    <xf numFmtId="168" fontId="31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66" fillId="0" borderId="2" xfId="0" applyFont="1" applyFill="1" applyBorder="1" applyAlignment="1">
      <alignment vertical="center" wrapText="1"/>
    </xf>
    <xf numFmtId="0" fontId="59" fillId="6" borderId="2" xfId="0" applyFont="1" applyFill="1" applyBorder="1" applyAlignment="1">
      <alignment horizontal="left" wrapText="1"/>
    </xf>
    <xf numFmtId="0" fontId="0" fillId="0" borderId="4" xfId="0" applyBorder="1"/>
    <xf numFmtId="0" fontId="15" fillId="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0" fillId="11" borderId="2" xfId="0" applyFill="1" applyBorder="1" applyAlignment="1">
      <alignment horizontal="left"/>
    </xf>
    <xf numFmtId="0" fontId="55" fillId="0" borderId="9" xfId="0" applyFont="1" applyFill="1" applyBorder="1" applyAlignment="1">
      <alignment horizontal="left" vertical="center" wrapText="1"/>
    </xf>
    <xf numFmtId="0" fontId="5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/>
    <xf numFmtId="0" fontId="12" fillId="0" borderId="3" xfId="0" applyFont="1" applyBorder="1" applyAlignment="1"/>
    <xf numFmtId="0" fontId="0" fillId="0" borderId="7" xfId="0" applyBorder="1"/>
    <xf numFmtId="0" fontId="0" fillId="0" borderId="4" xfId="0" applyBorder="1"/>
    <xf numFmtId="4" fontId="28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31" fillId="2" borderId="3" xfId="0" applyNumberFormat="1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left" wrapText="1"/>
    </xf>
    <xf numFmtId="0" fontId="33" fillId="0" borderId="7" xfId="0" applyFont="1" applyBorder="1"/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/>
    <xf numFmtId="0" fontId="15" fillId="0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4" fontId="33" fillId="2" borderId="3" xfId="0" applyNumberFormat="1" applyFont="1" applyFill="1" applyBorder="1" applyAlignment="1">
      <alignment horizontal="center" vertical="center"/>
    </xf>
    <xf numFmtId="4" fontId="33" fillId="0" borderId="3" xfId="0" applyNumberFormat="1" applyFont="1" applyFill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9E7A7"/>
      <color rgb="FFCFDFAF"/>
      <color rgb="FFD8E5BD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918"/>
  <sheetViews>
    <sheetView tabSelected="1" view="pageBreakPreview" topLeftCell="A299" zoomScale="60" zoomScaleNormal="60" workbookViewId="0">
      <selection activeCell="U315" sqref="U315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8.140625" hidden="1" customWidth="1"/>
    <col min="8" max="8" width="24.85546875" hidden="1" customWidth="1"/>
    <col min="9" max="9" width="23.140625" hidden="1" customWidth="1"/>
    <col min="10" max="10" width="24.5703125" hidden="1" customWidth="1"/>
    <col min="11" max="11" width="24.28515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21.5703125" hidden="1" customWidth="1"/>
    <col min="16" max="16" width="23.7109375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30.425781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41"/>
    </row>
    <row r="3" spans="1:36" ht="6.75" hidden="1" customHeight="1">
      <c r="C3" t="s">
        <v>2</v>
      </c>
      <c r="D3" s="2"/>
      <c r="E3" s="241"/>
      <c r="F3" s="7"/>
      <c r="G3" s="7"/>
    </row>
    <row r="4" spans="1:36" ht="20.25">
      <c r="B4" s="205"/>
      <c r="C4" s="205"/>
      <c r="D4" s="205"/>
      <c r="E4" s="205"/>
      <c r="F4" s="205"/>
      <c r="G4" s="206"/>
      <c r="H4" s="206"/>
      <c r="I4" s="205"/>
    </row>
    <row r="5" spans="1:36" ht="42.75" customHeight="1">
      <c r="B5" s="438" t="s">
        <v>92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</row>
    <row r="6" spans="1:36" ht="30.75" customHeight="1">
      <c r="B6" s="439" t="s">
        <v>93</v>
      </c>
      <c r="C6" s="439"/>
      <c r="D6" s="439"/>
      <c r="E6" s="439"/>
      <c r="F6" s="439"/>
      <c r="G6" s="439"/>
      <c r="H6" s="439"/>
      <c r="I6" s="439"/>
      <c r="J6" s="439"/>
      <c r="K6" s="439"/>
      <c r="L6" s="439"/>
      <c r="P6" s="442"/>
      <c r="Q6" s="442"/>
      <c r="R6" s="442"/>
      <c r="S6" s="442"/>
      <c r="T6" s="442"/>
      <c r="U6" s="435" t="s">
        <v>248</v>
      </c>
      <c r="V6" s="435"/>
      <c r="W6" s="435"/>
      <c r="X6" s="435"/>
      <c r="Y6" s="435"/>
    </row>
    <row r="7" spans="1:36" ht="39.75" customHeight="1">
      <c r="A7" s="68"/>
      <c r="B7" s="438" t="s">
        <v>91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68"/>
      <c r="N7" s="68"/>
      <c r="O7" s="68"/>
      <c r="P7" s="68"/>
      <c r="Q7" s="68"/>
      <c r="R7" s="68"/>
      <c r="S7" s="68"/>
      <c r="T7" s="68" t="s">
        <v>4</v>
      </c>
      <c r="U7" s="68" t="s">
        <v>2</v>
      </c>
      <c r="V7" s="68"/>
    </row>
    <row r="8" spans="1:36" ht="51.75" customHeight="1">
      <c r="A8" s="440" t="s">
        <v>3</v>
      </c>
      <c r="B8" s="242" t="s">
        <v>2</v>
      </c>
      <c r="C8" s="243" t="s">
        <v>71</v>
      </c>
      <c r="D8" s="443" t="s">
        <v>69</v>
      </c>
      <c r="E8" s="444" t="s">
        <v>94</v>
      </c>
      <c r="F8" s="447" t="s">
        <v>72</v>
      </c>
      <c r="G8" s="452" t="s">
        <v>238</v>
      </c>
      <c r="H8" s="207"/>
      <c r="I8" s="449" t="s">
        <v>239</v>
      </c>
      <c r="J8" s="450"/>
      <c r="K8" s="450"/>
      <c r="L8" s="450"/>
      <c r="M8" s="450"/>
      <c r="N8" s="450"/>
      <c r="O8" s="450"/>
      <c r="P8" s="450"/>
      <c r="Q8" s="450"/>
      <c r="R8" s="450"/>
      <c r="S8" s="451"/>
      <c r="T8" s="445" t="s">
        <v>240</v>
      </c>
      <c r="U8" s="433" t="s">
        <v>247</v>
      </c>
      <c r="V8" s="431" t="s">
        <v>5</v>
      </c>
      <c r="W8" s="436" t="s">
        <v>25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441"/>
      <c r="B9" s="38"/>
      <c r="C9" s="244" t="s">
        <v>70</v>
      </c>
      <c r="D9" s="443"/>
      <c r="E9" s="444"/>
      <c r="F9" s="448"/>
      <c r="G9" s="453"/>
      <c r="H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446"/>
      <c r="U9" s="434"/>
      <c r="V9" s="432"/>
      <c r="W9" s="437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2.25" hidden="1" customHeight="1">
      <c r="A10" s="123"/>
      <c r="B10" s="124" t="s">
        <v>18</v>
      </c>
      <c r="C10" s="201" t="s">
        <v>26</v>
      </c>
      <c r="D10" s="125"/>
      <c r="E10" s="170">
        <f>E11</f>
        <v>0</v>
      </c>
      <c r="F10" s="170">
        <f t="shared" ref="F10:W10" si="0">F11</f>
        <v>0</v>
      </c>
      <c r="G10" s="170">
        <f t="shared" si="0"/>
        <v>0</v>
      </c>
      <c r="H10" s="170">
        <f t="shared" si="0"/>
        <v>0</v>
      </c>
      <c r="I10" s="170">
        <f t="shared" si="0"/>
        <v>0</v>
      </c>
      <c r="J10" s="170">
        <f t="shared" si="0"/>
        <v>0</v>
      </c>
      <c r="K10" s="170">
        <f t="shared" si="0"/>
        <v>0</v>
      </c>
      <c r="L10" s="170">
        <f t="shared" si="0"/>
        <v>0</v>
      </c>
      <c r="M10" s="170">
        <f t="shared" si="0"/>
        <v>0</v>
      </c>
      <c r="N10" s="170">
        <f t="shared" si="0"/>
        <v>0</v>
      </c>
      <c r="O10" s="170">
        <f t="shared" si="0"/>
        <v>0</v>
      </c>
      <c r="P10" s="170">
        <f t="shared" si="0"/>
        <v>0</v>
      </c>
      <c r="Q10" s="170">
        <f t="shared" si="0"/>
        <v>0</v>
      </c>
      <c r="R10" s="170">
        <f t="shared" si="0"/>
        <v>0</v>
      </c>
      <c r="S10" s="170">
        <f t="shared" si="0"/>
        <v>0</v>
      </c>
      <c r="T10" s="170">
        <f t="shared" si="0"/>
        <v>0</v>
      </c>
      <c r="U10" s="170" t="e">
        <f t="shared" si="0"/>
        <v>#VALUE!</v>
      </c>
      <c r="V10" s="170">
        <f t="shared" si="0"/>
        <v>0</v>
      </c>
      <c r="W10" s="170" t="e">
        <f t="shared" si="0"/>
        <v>#VALUE!</v>
      </c>
      <c r="X10" s="40"/>
      <c r="Y10" s="40"/>
      <c r="Z10" s="40"/>
      <c r="AA10" s="40"/>
      <c r="AB10" s="40"/>
      <c r="AC10" s="40"/>
      <c r="AD10" s="40"/>
      <c r="AE10" s="16"/>
      <c r="AF10" s="16"/>
      <c r="AG10" s="16"/>
      <c r="AH10" s="16"/>
      <c r="AI10" s="16"/>
      <c r="AJ10" s="16"/>
    </row>
    <row r="11" spans="1:36" ht="57.75" hidden="1" customHeight="1">
      <c r="A11" s="43"/>
      <c r="B11" s="100" t="s">
        <v>27</v>
      </c>
      <c r="C11" s="204" t="s">
        <v>28</v>
      </c>
      <c r="D11" s="109" t="s">
        <v>28</v>
      </c>
      <c r="E11" s="108">
        <f>E12+E13</f>
        <v>0</v>
      </c>
      <c r="F11" s="108">
        <f t="shared" ref="F11:V11" si="1">F12+F13</f>
        <v>0</v>
      </c>
      <c r="G11" s="108">
        <f t="shared" si="1"/>
        <v>0</v>
      </c>
      <c r="H11" s="108">
        <f t="shared" si="1"/>
        <v>0</v>
      </c>
      <c r="I11" s="108">
        <f t="shared" si="1"/>
        <v>0</v>
      </c>
      <c r="J11" s="108">
        <f t="shared" si="1"/>
        <v>0</v>
      </c>
      <c r="K11" s="108">
        <f t="shared" si="1"/>
        <v>0</v>
      </c>
      <c r="L11" s="108">
        <f t="shared" si="1"/>
        <v>0</v>
      </c>
      <c r="M11" s="108">
        <f t="shared" si="1"/>
        <v>0</v>
      </c>
      <c r="N11" s="108">
        <f t="shared" si="1"/>
        <v>0</v>
      </c>
      <c r="O11" s="108">
        <f t="shared" si="1"/>
        <v>0</v>
      </c>
      <c r="P11" s="108">
        <f t="shared" si="1"/>
        <v>0</v>
      </c>
      <c r="Q11" s="108">
        <f t="shared" si="1"/>
        <v>0</v>
      </c>
      <c r="R11" s="108">
        <f t="shared" si="1"/>
        <v>0</v>
      </c>
      <c r="S11" s="108">
        <f t="shared" si="1"/>
        <v>0</v>
      </c>
      <c r="T11" s="108">
        <f t="shared" si="1"/>
        <v>0</v>
      </c>
      <c r="U11" s="108" t="e">
        <f t="shared" si="1"/>
        <v>#VALUE!</v>
      </c>
      <c r="V11" s="108">
        <f t="shared" si="1"/>
        <v>0</v>
      </c>
      <c r="W11" s="164" t="e">
        <f>U11*100/E11</f>
        <v>#VALUE!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91.25" hidden="1" customHeight="1">
      <c r="A12" s="43">
        <v>1</v>
      </c>
      <c r="B12" s="75" t="s">
        <v>6</v>
      </c>
      <c r="C12" s="19" t="s">
        <v>21</v>
      </c>
      <c r="D12" s="90"/>
      <c r="E12" s="154"/>
      <c r="F12" s="154">
        <f>G12+T12</f>
        <v>0</v>
      </c>
      <c r="G12" s="154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54">
        <f>H12+I12+J12+K12+L12+M12+N12+O12+P12</f>
        <v>0</v>
      </c>
      <c r="U12" s="137"/>
      <c r="V12" s="154">
        <f>E12-F12</f>
        <v>0</v>
      </c>
      <c r="W12" s="167" t="e">
        <f>U12*100/E12</f>
        <v>#DIV/0!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0.75" customHeight="1">
      <c r="A13" s="43"/>
      <c r="B13" s="75"/>
      <c r="C13" s="19"/>
      <c r="D13" s="99"/>
      <c r="E13" s="154"/>
      <c r="F13" s="154">
        <f t="shared" ref="F13" si="2">G13+T13</f>
        <v>0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54">
        <f t="shared" ref="T13" si="3">H13+I13+J13+K13+L13+M13+N13+O13+P13</f>
        <v>0</v>
      </c>
      <c r="U13" s="154" t="s">
        <v>2</v>
      </c>
      <c r="V13" s="154">
        <f>E13-F13</f>
        <v>0</v>
      </c>
      <c r="W13" s="167" t="e">
        <f>U13*100/E13</f>
        <v>#VALUE!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39.5" customHeight="1">
      <c r="A14" s="123">
        <v>1</v>
      </c>
      <c r="B14" s="365" t="s">
        <v>15</v>
      </c>
      <c r="C14" s="331" t="s">
        <v>132</v>
      </c>
      <c r="D14" s="330"/>
      <c r="E14" s="329">
        <f>E15</f>
        <v>279900</v>
      </c>
      <c r="F14" s="329">
        <f t="shared" ref="F14:V14" si="4">F15</f>
        <v>279900</v>
      </c>
      <c r="G14" s="329">
        <f t="shared" si="4"/>
        <v>279900</v>
      </c>
      <c r="H14" s="329">
        <f t="shared" si="4"/>
        <v>0</v>
      </c>
      <c r="I14" s="329">
        <f t="shared" si="4"/>
        <v>0</v>
      </c>
      <c r="J14" s="329">
        <f t="shared" si="4"/>
        <v>0</v>
      </c>
      <c r="K14" s="329">
        <f t="shared" si="4"/>
        <v>0</v>
      </c>
      <c r="L14" s="329">
        <f t="shared" si="4"/>
        <v>0</v>
      </c>
      <c r="M14" s="329">
        <f t="shared" si="4"/>
        <v>0</v>
      </c>
      <c r="N14" s="329">
        <f t="shared" si="4"/>
        <v>0</v>
      </c>
      <c r="O14" s="329">
        <f t="shared" si="4"/>
        <v>0</v>
      </c>
      <c r="P14" s="329">
        <f t="shared" si="4"/>
        <v>0</v>
      </c>
      <c r="Q14" s="329">
        <f t="shared" si="4"/>
        <v>0</v>
      </c>
      <c r="R14" s="329">
        <f t="shared" si="4"/>
        <v>0</v>
      </c>
      <c r="S14" s="329">
        <f t="shared" si="4"/>
        <v>0</v>
      </c>
      <c r="T14" s="329">
        <f t="shared" si="4"/>
        <v>0</v>
      </c>
      <c r="U14" s="329">
        <f t="shared" si="4"/>
        <v>279900</v>
      </c>
      <c r="V14" s="329">
        <f t="shared" si="4"/>
        <v>0</v>
      </c>
      <c r="W14" s="165">
        <f>U20*100/E20</f>
        <v>100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68.25" customHeight="1">
      <c r="A15" s="76">
        <v>2</v>
      </c>
      <c r="B15" s="78" t="s">
        <v>44</v>
      </c>
      <c r="C15" s="350" t="s">
        <v>42</v>
      </c>
      <c r="D15" s="328"/>
      <c r="E15" s="108">
        <f>E16</f>
        <v>279900</v>
      </c>
      <c r="F15" s="108">
        <f t="shared" ref="F15:V15" si="5">F16</f>
        <v>279900</v>
      </c>
      <c r="G15" s="108">
        <f t="shared" si="5"/>
        <v>279900</v>
      </c>
      <c r="H15" s="108">
        <f t="shared" si="5"/>
        <v>0</v>
      </c>
      <c r="I15" s="108">
        <f t="shared" si="5"/>
        <v>0</v>
      </c>
      <c r="J15" s="108">
        <f t="shared" si="5"/>
        <v>0</v>
      </c>
      <c r="K15" s="108">
        <f t="shared" si="5"/>
        <v>0</v>
      </c>
      <c r="L15" s="108">
        <f t="shared" si="5"/>
        <v>0</v>
      </c>
      <c r="M15" s="108">
        <f t="shared" si="5"/>
        <v>0</v>
      </c>
      <c r="N15" s="108">
        <f t="shared" si="5"/>
        <v>0</v>
      </c>
      <c r="O15" s="108">
        <f t="shared" si="5"/>
        <v>0</v>
      </c>
      <c r="P15" s="108">
        <f t="shared" si="5"/>
        <v>0</v>
      </c>
      <c r="Q15" s="108">
        <f t="shared" si="5"/>
        <v>0</v>
      </c>
      <c r="R15" s="108">
        <f t="shared" si="5"/>
        <v>0</v>
      </c>
      <c r="S15" s="108">
        <f t="shared" si="5"/>
        <v>0</v>
      </c>
      <c r="T15" s="108">
        <f t="shared" si="5"/>
        <v>0</v>
      </c>
      <c r="U15" s="108">
        <f t="shared" si="5"/>
        <v>279900</v>
      </c>
      <c r="V15" s="108">
        <f t="shared" si="5"/>
        <v>0</v>
      </c>
      <c r="W15" s="165">
        <f t="shared" ref="W15:W19" si="6">U21*100/E21</f>
        <v>100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82.5" customHeight="1">
      <c r="A16" s="69">
        <v>3</v>
      </c>
      <c r="B16" s="75" t="s">
        <v>12</v>
      </c>
      <c r="C16" s="392" t="s">
        <v>34</v>
      </c>
      <c r="D16" s="281" t="s">
        <v>133</v>
      </c>
      <c r="E16" s="154">
        <v>279900</v>
      </c>
      <c r="F16" s="163">
        <f>G16+T16</f>
        <v>279900</v>
      </c>
      <c r="G16" s="166">
        <v>279900</v>
      </c>
      <c r="H16" s="172"/>
      <c r="I16" s="302"/>
      <c r="J16" s="302"/>
      <c r="K16" s="302"/>
      <c r="L16" s="302"/>
      <c r="M16" s="303"/>
      <c r="N16" s="303"/>
      <c r="O16" s="303"/>
      <c r="P16" s="303"/>
      <c r="Q16" s="303"/>
      <c r="R16" s="304"/>
      <c r="S16" s="304"/>
      <c r="T16" s="166">
        <f>H16+I16+J16+K16</f>
        <v>0</v>
      </c>
      <c r="U16" s="172">
        <v>279900</v>
      </c>
      <c r="V16" s="172">
        <f>E16-F16</f>
        <v>0</v>
      </c>
      <c r="W16" s="165">
        <f t="shared" si="6"/>
        <v>100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82.5" customHeight="1">
      <c r="A17" s="342">
        <v>4</v>
      </c>
      <c r="B17" s="393" t="s">
        <v>18</v>
      </c>
      <c r="C17" s="396" t="s">
        <v>214</v>
      </c>
      <c r="D17" s="394"/>
      <c r="E17" s="349">
        <f>E18</f>
        <v>636185</v>
      </c>
      <c r="F17" s="349">
        <f t="shared" ref="F17:V17" si="7">F18</f>
        <v>636185</v>
      </c>
      <c r="G17" s="349">
        <f t="shared" si="7"/>
        <v>636185</v>
      </c>
      <c r="H17" s="349">
        <f t="shared" si="7"/>
        <v>0</v>
      </c>
      <c r="I17" s="349">
        <f t="shared" si="7"/>
        <v>0</v>
      </c>
      <c r="J17" s="349">
        <f t="shared" si="7"/>
        <v>0</v>
      </c>
      <c r="K17" s="349">
        <f t="shared" si="7"/>
        <v>0</v>
      </c>
      <c r="L17" s="349">
        <f t="shared" si="7"/>
        <v>0</v>
      </c>
      <c r="M17" s="349">
        <f t="shared" si="7"/>
        <v>0</v>
      </c>
      <c r="N17" s="349">
        <f t="shared" si="7"/>
        <v>0</v>
      </c>
      <c r="O17" s="349">
        <f t="shared" si="7"/>
        <v>0</v>
      </c>
      <c r="P17" s="349">
        <f t="shared" si="7"/>
        <v>0</v>
      </c>
      <c r="Q17" s="349">
        <f t="shared" si="7"/>
        <v>0</v>
      </c>
      <c r="R17" s="349">
        <f t="shared" si="7"/>
        <v>0</v>
      </c>
      <c r="S17" s="349">
        <f t="shared" si="7"/>
        <v>0</v>
      </c>
      <c r="T17" s="349">
        <f t="shared" si="7"/>
        <v>0</v>
      </c>
      <c r="U17" s="349">
        <f t="shared" si="7"/>
        <v>636185</v>
      </c>
      <c r="V17" s="349">
        <f t="shared" si="7"/>
        <v>0</v>
      </c>
      <c r="W17" s="165">
        <f t="shared" si="6"/>
        <v>15.140022564874013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82.5" customHeight="1">
      <c r="A18" s="76">
        <v>5</v>
      </c>
      <c r="B18" s="78" t="s">
        <v>211</v>
      </c>
      <c r="C18" s="395" t="s">
        <v>215</v>
      </c>
      <c r="D18" s="390"/>
      <c r="E18" s="108">
        <f>E19</f>
        <v>636185</v>
      </c>
      <c r="F18" s="108">
        <f t="shared" ref="F18:V18" si="8">F19</f>
        <v>636185</v>
      </c>
      <c r="G18" s="108">
        <f t="shared" si="8"/>
        <v>636185</v>
      </c>
      <c r="H18" s="108">
        <f t="shared" si="8"/>
        <v>0</v>
      </c>
      <c r="I18" s="108">
        <f t="shared" si="8"/>
        <v>0</v>
      </c>
      <c r="J18" s="108">
        <f t="shared" si="8"/>
        <v>0</v>
      </c>
      <c r="K18" s="108">
        <f t="shared" si="8"/>
        <v>0</v>
      </c>
      <c r="L18" s="108">
        <f t="shared" si="8"/>
        <v>0</v>
      </c>
      <c r="M18" s="108">
        <f t="shared" si="8"/>
        <v>0</v>
      </c>
      <c r="N18" s="108">
        <f t="shared" si="8"/>
        <v>0</v>
      </c>
      <c r="O18" s="108">
        <f t="shared" si="8"/>
        <v>0</v>
      </c>
      <c r="P18" s="108">
        <f t="shared" si="8"/>
        <v>0</v>
      </c>
      <c r="Q18" s="108">
        <f t="shared" si="8"/>
        <v>0</v>
      </c>
      <c r="R18" s="108">
        <f t="shared" si="8"/>
        <v>0</v>
      </c>
      <c r="S18" s="108">
        <f t="shared" si="8"/>
        <v>0</v>
      </c>
      <c r="T18" s="108">
        <f t="shared" si="8"/>
        <v>0</v>
      </c>
      <c r="U18" s="108">
        <f t="shared" si="8"/>
        <v>636185</v>
      </c>
      <c r="V18" s="108">
        <f t="shared" si="8"/>
        <v>0</v>
      </c>
      <c r="W18" s="165">
        <f t="shared" si="6"/>
        <v>100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82.5" customHeight="1">
      <c r="A19" s="69">
        <v>6</v>
      </c>
      <c r="B19" s="75"/>
      <c r="C19" s="392" t="s">
        <v>36</v>
      </c>
      <c r="D19" s="90" t="s">
        <v>216</v>
      </c>
      <c r="E19" s="154">
        <v>636185</v>
      </c>
      <c r="F19" s="163">
        <f>G19+T19</f>
        <v>636185</v>
      </c>
      <c r="G19" s="166">
        <v>636185</v>
      </c>
      <c r="H19" s="172"/>
      <c r="I19" s="302"/>
      <c r="J19" s="302"/>
      <c r="K19" s="302"/>
      <c r="L19" s="302"/>
      <c r="M19" s="303"/>
      <c r="N19" s="303"/>
      <c r="O19" s="303"/>
      <c r="P19" s="303"/>
      <c r="Q19" s="303"/>
      <c r="R19" s="304"/>
      <c r="S19" s="304"/>
      <c r="T19" s="166">
        <f>H19+I19</f>
        <v>0</v>
      </c>
      <c r="U19" s="172">
        <v>636185</v>
      </c>
      <c r="V19" s="172">
        <f>E19-F19</f>
        <v>0</v>
      </c>
      <c r="W19" s="165">
        <f t="shared" si="6"/>
        <v>100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93.75" customHeight="1">
      <c r="A20" s="332">
        <v>7</v>
      </c>
      <c r="B20" s="364" t="s">
        <v>134</v>
      </c>
      <c r="C20" s="336" t="s">
        <v>135</v>
      </c>
      <c r="D20" s="333"/>
      <c r="E20" s="329">
        <f>E21</f>
        <v>748644</v>
      </c>
      <c r="F20" s="329">
        <f t="shared" ref="F20:U20" si="9">F21</f>
        <v>748644</v>
      </c>
      <c r="G20" s="329">
        <f t="shared" si="9"/>
        <v>748644</v>
      </c>
      <c r="H20" s="329">
        <f t="shared" si="9"/>
        <v>0</v>
      </c>
      <c r="I20" s="329">
        <f t="shared" si="9"/>
        <v>0</v>
      </c>
      <c r="J20" s="329">
        <f t="shared" si="9"/>
        <v>0</v>
      </c>
      <c r="K20" s="329">
        <f t="shared" si="9"/>
        <v>0</v>
      </c>
      <c r="L20" s="329">
        <f t="shared" si="9"/>
        <v>0</v>
      </c>
      <c r="M20" s="329">
        <f t="shared" si="9"/>
        <v>0</v>
      </c>
      <c r="N20" s="329">
        <f t="shared" si="9"/>
        <v>0</v>
      </c>
      <c r="O20" s="329">
        <f t="shared" si="9"/>
        <v>0</v>
      </c>
      <c r="P20" s="329">
        <f t="shared" si="9"/>
        <v>0</v>
      </c>
      <c r="Q20" s="329">
        <f t="shared" si="9"/>
        <v>0</v>
      </c>
      <c r="R20" s="329">
        <f t="shared" si="9"/>
        <v>0</v>
      </c>
      <c r="S20" s="329">
        <f t="shared" si="9"/>
        <v>0</v>
      </c>
      <c r="T20" s="329">
        <f t="shared" si="9"/>
        <v>0</v>
      </c>
      <c r="U20" s="329">
        <f t="shared" si="9"/>
        <v>748644</v>
      </c>
      <c r="V20" s="403">
        <f t="shared" ref="V20:V22" si="10">E20-F20</f>
        <v>0</v>
      </c>
      <c r="W20" s="165">
        <f t="shared" ref="W20:W30" si="11">U20*100/E20</f>
        <v>100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150" customHeight="1">
      <c r="A21" s="76">
        <v>8</v>
      </c>
      <c r="B21" s="334"/>
      <c r="C21" s="350" t="s">
        <v>38</v>
      </c>
      <c r="D21" s="335"/>
      <c r="E21" s="108">
        <f>E22</f>
        <v>748644</v>
      </c>
      <c r="F21" s="108">
        <f t="shared" ref="F21:U21" si="12">F22</f>
        <v>748644</v>
      </c>
      <c r="G21" s="108">
        <f t="shared" si="12"/>
        <v>748644</v>
      </c>
      <c r="H21" s="108">
        <f t="shared" si="12"/>
        <v>0</v>
      </c>
      <c r="I21" s="108">
        <f t="shared" si="12"/>
        <v>0</v>
      </c>
      <c r="J21" s="108">
        <f t="shared" si="12"/>
        <v>0</v>
      </c>
      <c r="K21" s="108">
        <f t="shared" si="12"/>
        <v>0</v>
      </c>
      <c r="L21" s="108">
        <f t="shared" si="12"/>
        <v>0</v>
      </c>
      <c r="M21" s="108">
        <f t="shared" si="12"/>
        <v>0</v>
      </c>
      <c r="N21" s="108">
        <f t="shared" si="12"/>
        <v>0</v>
      </c>
      <c r="O21" s="108">
        <f t="shared" si="12"/>
        <v>0</v>
      </c>
      <c r="P21" s="108">
        <f t="shared" si="12"/>
        <v>0</v>
      </c>
      <c r="Q21" s="108">
        <f t="shared" si="12"/>
        <v>0</v>
      </c>
      <c r="R21" s="108">
        <f t="shared" si="12"/>
        <v>0</v>
      </c>
      <c r="S21" s="108">
        <f t="shared" si="12"/>
        <v>0</v>
      </c>
      <c r="T21" s="108">
        <f t="shared" si="12"/>
        <v>0</v>
      </c>
      <c r="U21" s="108">
        <f t="shared" si="12"/>
        <v>748644</v>
      </c>
      <c r="V21" s="198">
        <f t="shared" si="10"/>
        <v>0</v>
      </c>
      <c r="W21" s="165">
        <f t="shared" si="11"/>
        <v>100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69.75" customHeight="1">
      <c r="A22" s="69">
        <v>9</v>
      </c>
      <c r="B22" s="75" t="s">
        <v>6</v>
      </c>
      <c r="C22" s="337" t="s">
        <v>0</v>
      </c>
      <c r="D22" s="218" t="s">
        <v>136</v>
      </c>
      <c r="E22" s="154">
        <v>748644</v>
      </c>
      <c r="F22" s="163">
        <f>G22+T22</f>
        <v>748644</v>
      </c>
      <c r="G22" s="166">
        <v>748644</v>
      </c>
      <c r="H22" s="172"/>
      <c r="I22" s="306"/>
      <c r="J22" s="163"/>
      <c r="K22" s="163"/>
      <c r="L22" s="163"/>
      <c r="M22" s="163"/>
      <c r="N22" s="163"/>
      <c r="O22" s="163"/>
      <c r="P22" s="163"/>
      <c r="Q22" s="163"/>
      <c r="R22" s="166"/>
      <c r="S22" s="166"/>
      <c r="T22" s="166">
        <f>H22+I22+J22+K22</f>
        <v>0</v>
      </c>
      <c r="U22" s="163">
        <v>748644</v>
      </c>
      <c r="V22" s="172">
        <f t="shared" si="10"/>
        <v>0</v>
      </c>
      <c r="W22" s="165">
        <f t="shared" si="11"/>
        <v>100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112.5" customHeight="1">
      <c r="A23" s="332">
        <v>10</v>
      </c>
      <c r="B23" s="364" t="s">
        <v>13</v>
      </c>
      <c r="C23" s="331" t="s">
        <v>137</v>
      </c>
      <c r="D23" s="330"/>
      <c r="E23" s="329">
        <f>E24+E27+E37+E40+E42</f>
        <v>5318000</v>
      </c>
      <c r="F23" s="329">
        <f t="shared" ref="F23:V23" si="13">F24+F27+F37+F40+F42</f>
        <v>805146.4</v>
      </c>
      <c r="G23" s="329">
        <f t="shared" si="13"/>
        <v>805146.4</v>
      </c>
      <c r="H23" s="329">
        <f t="shared" si="13"/>
        <v>0</v>
      </c>
      <c r="I23" s="329">
        <f t="shared" si="13"/>
        <v>0</v>
      </c>
      <c r="J23" s="329">
        <f t="shared" si="13"/>
        <v>0</v>
      </c>
      <c r="K23" s="329">
        <f t="shared" si="13"/>
        <v>0</v>
      </c>
      <c r="L23" s="329">
        <f t="shared" si="13"/>
        <v>0</v>
      </c>
      <c r="M23" s="329">
        <f t="shared" si="13"/>
        <v>0</v>
      </c>
      <c r="N23" s="329">
        <f t="shared" si="13"/>
        <v>0</v>
      </c>
      <c r="O23" s="329">
        <f t="shared" si="13"/>
        <v>0</v>
      </c>
      <c r="P23" s="329">
        <f t="shared" si="13"/>
        <v>0</v>
      </c>
      <c r="Q23" s="329">
        <f t="shared" si="13"/>
        <v>0</v>
      </c>
      <c r="R23" s="329">
        <f t="shared" si="13"/>
        <v>0</v>
      </c>
      <c r="S23" s="329">
        <f t="shared" si="13"/>
        <v>0</v>
      </c>
      <c r="T23" s="329">
        <f t="shared" si="13"/>
        <v>0</v>
      </c>
      <c r="U23" s="329">
        <f t="shared" si="13"/>
        <v>805146.4</v>
      </c>
      <c r="V23" s="329">
        <f t="shared" si="13"/>
        <v>4512853.5999999996</v>
      </c>
      <c r="W23" s="165">
        <f t="shared" si="11"/>
        <v>15.140022564874013</v>
      </c>
      <c r="X23" s="40" t="s">
        <v>2</v>
      </c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57.75" customHeight="1">
      <c r="A24" s="76">
        <v>11</v>
      </c>
      <c r="B24" s="78" t="s">
        <v>146</v>
      </c>
      <c r="C24" s="113" t="s">
        <v>84</v>
      </c>
      <c r="D24" s="233"/>
      <c r="E24" s="108">
        <f>E25</f>
        <v>45000</v>
      </c>
      <c r="F24" s="108">
        <f t="shared" ref="F24:V24" si="14">F25</f>
        <v>45000</v>
      </c>
      <c r="G24" s="108">
        <f t="shared" si="14"/>
        <v>45000</v>
      </c>
      <c r="H24" s="108">
        <f t="shared" si="14"/>
        <v>0</v>
      </c>
      <c r="I24" s="108">
        <f t="shared" si="14"/>
        <v>0</v>
      </c>
      <c r="J24" s="108">
        <f t="shared" si="14"/>
        <v>0</v>
      </c>
      <c r="K24" s="108">
        <f t="shared" si="14"/>
        <v>0</v>
      </c>
      <c r="L24" s="108">
        <f t="shared" si="14"/>
        <v>0</v>
      </c>
      <c r="M24" s="108">
        <f t="shared" si="14"/>
        <v>0</v>
      </c>
      <c r="N24" s="108">
        <f t="shared" si="14"/>
        <v>0</v>
      </c>
      <c r="O24" s="108">
        <f t="shared" si="14"/>
        <v>0</v>
      </c>
      <c r="P24" s="108">
        <f t="shared" si="14"/>
        <v>0</v>
      </c>
      <c r="Q24" s="108">
        <f t="shared" si="14"/>
        <v>0</v>
      </c>
      <c r="R24" s="108">
        <f t="shared" si="14"/>
        <v>0</v>
      </c>
      <c r="S24" s="108">
        <f t="shared" si="14"/>
        <v>0</v>
      </c>
      <c r="T24" s="108">
        <f t="shared" si="14"/>
        <v>0</v>
      </c>
      <c r="U24" s="108">
        <f t="shared" si="14"/>
        <v>45000</v>
      </c>
      <c r="V24" s="108">
        <f t="shared" si="14"/>
        <v>0</v>
      </c>
      <c r="W24" s="165">
        <f t="shared" si="11"/>
        <v>100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53.25" customHeight="1">
      <c r="A25" s="135">
        <v>12</v>
      </c>
      <c r="B25" s="138" t="s">
        <v>6</v>
      </c>
      <c r="C25" s="136" t="s">
        <v>0</v>
      </c>
      <c r="D25" s="218" t="s">
        <v>138</v>
      </c>
      <c r="E25" s="137">
        <v>45000</v>
      </c>
      <c r="F25" s="137">
        <f>G25+T25</f>
        <v>45000</v>
      </c>
      <c r="G25" s="137">
        <v>45000</v>
      </c>
      <c r="H25" s="137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37">
        <f>H25+I25+J25+K25</f>
        <v>0</v>
      </c>
      <c r="U25" s="137">
        <v>45000</v>
      </c>
      <c r="V25" s="137">
        <f>E25-F25</f>
        <v>0</v>
      </c>
      <c r="W25" s="165">
        <f t="shared" si="11"/>
        <v>100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87.75" hidden="1" customHeight="1">
      <c r="A26" s="69"/>
      <c r="B26" s="75"/>
      <c r="C26" s="156"/>
      <c r="D26" s="119"/>
      <c r="E26" s="154"/>
      <c r="F26" s="163">
        <f>G26+T26</f>
        <v>0</v>
      </c>
      <c r="G26" s="166"/>
      <c r="H26" s="172"/>
      <c r="I26" s="163"/>
      <c r="J26" s="163"/>
      <c r="K26" s="163"/>
      <c r="L26" s="163"/>
      <c r="M26" s="163"/>
      <c r="N26" s="163"/>
      <c r="O26" s="163"/>
      <c r="P26" s="163"/>
      <c r="Q26" s="163"/>
      <c r="R26" s="166"/>
      <c r="S26" s="166"/>
      <c r="T26" s="166">
        <f>H26+I26+J26+K26+L26</f>
        <v>0</v>
      </c>
      <c r="U26" s="172"/>
      <c r="V26" s="172">
        <f>E26-F26</f>
        <v>0</v>
      </c>
      <c r="W26" s="165" t="e">
        <f t="shared" si="11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76.5" customHeight="1">
      <c r="A27" s="76">
        <v>13</v>
      </c>
      <c r="B27" s="78" t="s">
        <v>29</v>
      </c>
      <c r="C27" s="245" t="s">
        <v>30</v>
      </c>
      <c r="D27" s="114"/>
      <c r="E27" s="108">
        <f>E28+E29+E30</f>
        <v>570000</v>
      </c>
      <c r="F27" s="108">
        <f t="shared" ref="F27:V27" si="15">F28+F29+F30</f>
        <v>12346.4</v>
      </c>
      <c r="G27" s="108">
        <f t="shared" si="15"/>
        <v>12346.4</v>
      </c>
      <c r="H27" s="108">
        <f t="shared" si="15"/>
        <v>0</v>
      </c>
      <c r="I27" s="108">
        <f t="shared" si="15"/>
        <v>0</v>
      </c>
      <c r="J27" s="108">
        <f t="shared" si="15"/>
        <v>0</v>
      </c>
      <c r="K27" s="108">
        <f t="shared" si="15"/>
        <v>0</v>
      </c>
      <c r="L27" s="108">
        <f t="shared" si="15"/>
        <v>0</v>
      </c>
      <c r="M27" s="108">
        <f t="shared" si="15"/>
        <v>0</v>
      </c>
      <c r="N27" s="108">
        <f t="shared" si="15"/>
        <v>0</v>
      </c>
      <c r="O27" s="108">
        <f t="shared" si="15"/>
        <v>0</v>
      </c>
      <c r="P27" s="108">
        <f t="shared" si="15"/>
        <v>0</v>
      </c>
      <c r="Q27" s="108">
        <f t="shared" si="15"/>
        <v>0</v>
      </c>
      <c r="R27" s="108">
        <f t="shared" si="15"/>
        <v>0</v>
      </c>
      <c r="S27" s="108">
        <f t="shared" si="15"/>
        <v>0</v>
      </c>
      <c r="T27" s="108">
        <f t="shared" si="15"/>
        <v>0</v>
      </c>
      <c r="U27" s="108">
        <f t="shared" si="15"/>
        <v>12346.4</v>
      </c>
      <c r="V27" s="108">
        <f t="shared" si="15"/>
        <v>557653.6</v>
      </c>
      <c r="W27" s="165">
        <f t="shared" si="11"/>
        <v>2.1660350877192984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9" customHeight="1">
      <c r="A28" s="135">
        <v>14</v>
      </c>
      <c r="B28" s="138" t="s">
        <v>40</v>
      </c>
      <c r="C28" s="136" t="s">
        <v>41</v>
      </c>
      <c r="D28" s="272" t="s">
        <v>140</v>
      </c>
      <c r="E28" s="137">
        <v>500000</v>
      </c>
      <c r="F28" s="163">
        <f t="shared" ref="F28:F34" si="16">G28+T28</f>
        <v>0</v>
      </c>
      <c r="G28" s="137">
        <v>0</v>
      </c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37">
        <f t="shared" ref="T28:T36" si="17">H28+I28+J28+K28+L28+M28+N28+O28+P28+Q28</f>
        <v>0</v>
      </c>
      <c r="U28" s="137">
        <v>0</v>
      </c>
      <c r="V28" s="137">
        <f t="shared" ref="V28:V36" si="18">E28-F28</f>
        <v>500000</v>
      </c>
      <c r="W28" s="165">
        <f t="shared" si="11"/>
        <v>0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65.25" customHeight="1">
      <c r="A29" s="135">
        <v>15</v>
      </c>
      <c r="B29" s="138" t="s">
        <v>40</v>
      </c>
      <c r="C29" s="338" t="s">
        <v>41</v>
      </c>
      <c r="D29" s="218" t="s">
        <v>139</v>
      </c>
      <c r="E29" s="137">
        <v>70000</v>
      </c>
      <c r="F29" s="163">
        <f t="shared" si="16"/>
        <v>12346.4</v>
      </c>
      <c r="G29" s="137">
        <v>12346.4</v>
      </c>
      <c r="H29" s="137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37">
        <f t="shared" si="17"/>
        <v>0</v>
      </c>
      <c r="U29" s="137">
        <v>12346.4</v>
      </c>
      <c r="V29" s="137">
        <f t="shared" si="18"/>
        <v>57653.599999999999</v>
      </c>
      <c r="W29" s="165">
        <f t="shared" si="11"/>
        <v>17.637714285714285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62.25" hidden="1" customHeight="1">
      <c r="A30" s="135">
        <v>13</v>
      </c>
      <c r="B30" s="138" t="s">
        <v>14</v>
      </c>
      <c r="C30" s="339" t="s">
        <v>31</v>
      </c>
      <c r="D30" s="90" t="s">
        <v>103</v>
      </c>
      <c r="E30" s="137"/>
      <c r="F30" s="163">
        <f t="shared" si="16"/>
        <v>0</v>
      </c>
      <c r="G30" s="137"/>
      <c r="H30" s="137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37">
        <f t="shared" si="17"/>
        <v>0</v>
      </c>
      <c r="U30" s="137">
        <v>0</v>
      </c>
      <c r="V30" s="137">
        <f t="shared" si="18"/>
        <v>0</v>
      </c>
      <c r="W30" s="165" t="e">
        <f t="shared" si="11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57.75" hidden="1" customHeight="1">
      <c r="A31" s="135"/>
      <c r="B31" s="75" t="s">
        <v>14</v>
      </c>
      <c r="C31" s="110" t="s">
        <v>31</v>
      </c>
      <c r="D31" s="120"/>
      <c r="E31" s="115"/>
      <c r="F31" s="163">
        <f t="shared" si="16"/>
        <v>0</v>
      </c>
      <c r="G31" s="137">
        <f t="shared" ref="G31:G36" si="19">T31</f>
        <v>0</v>
      </c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37">
        <f t="shared" si="17"/>
        <v>0</v>
      </c>
      <c r="U31" s="137"/>
      <c r="V31" s="137">
        <f t="shared" si="18"/>
        <v>0</v>
      </c>
      <c r="W31" s="165" t="e">
        <f t="shared" ref="W31:W76" si="20">U31*100/E31</f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60" hidden="1" customHeight="1">
      <c r="A32" s="135"/>
      <c r="B32" s="138" t="s">
        <v>14</v>
      </c>
      <c r="C32" s="110" t="s">
        <v>31</v>
      </c>
      <c r="D32" s="120"/>
      <c r="E32" s="137"/>
      <c r="F32" s="163">
        <f t="shared" si="16"/>
        <v>0</v>
      </c>
      <c r="G32" s="137">
        <f t="shared" si="19"/>
        <v>0</v>
      </c>
      <c r="H32" s="137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37">
        <f t="shared" si="17"/>
        <v>0</v>
      </c>
      <c r="U32" s="137"/>
      <c r="V32" s="137">
        <f t="shared" si="18"/>
        <v>0</v>
      </c>
      <c r="W32" s="165" t="e">
        <f t="shared" si="20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206.25" hidden="1" customHeight="1">
      <c r="A33" s="135"/>
      <c r="B33" s="138" t="s">
        <v>14</v>
      </c>
      <c r="C33" s="110" t="s">
        <v>31</v>
      </c>
      <c r="D33" s="120"/>
      <c r="E33" s="137"/>
      <c r="F33" s="163">
        <f t="shared" si="16"/>
        <v>0</v>
      </c>
      <c r="G33" s="137">
        <f t="shared" si="19"/>
        <v>0</v>
      </c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37">
        <f t="shared" si="17"/>
        <v>0</v>
      </c>
      <c r="U33" s="137"/>
      <c r="V33" s="137">
        <f t="shared" si="18"/>
        <v>0</v>
      </c>
      <c r="W33" s="165" t="e">
        <f t="shared" si="20"/>
        <v>#DIV/0!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85.5" hidden="1" customHeight="1">
      <c r="A34" s="135"/>
      <c r="B34" s="138" t="s">
        <v>14</v>
      </c>
      <c r="C34" s="110" t="s">
        <v>31</v>
      </c>
      <c r="D34" s="120"/>
      <c r="E34" s="137"/>
      <c r="F34" s="163">
        <f t="shared" si="16"/>
        <v>0</v>
      </c>
      <c r="G34" s="137">
        <f t="shared" si="19"/>
        <v>0</v>
      </c>
      <c r="H34" s="137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37">
        <f t="shared" si="17"/>
        <v>0</v>
      </c>
      <c r="U34" s="137"/>
      <c r="V34" s="137">
        <f t="shared" si="18"/>
        <v>0</v>
      </c>
      <c r="W34" s="165" t="e">
        <f t="shared" si="20"/>
        <v>#DIV/0!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63" hidden="1" customHeight="1">
      <c r="A35" s="69"/>
      <c r="B35" s="39">
        <v>3142</v>
      </c>
      <c r="C35" s="110" t="s">
        <v>31</v>
      </c>
      <c r="D35" s="120"/>
      <c r="E35" s="139"/>
      <c r="F35" s="163">
        <f>G35+T35</f>
        <v>0</v>
      </c>
      <c r="G35" s="137">
        <f t="shared" si="19"/>
        <v>0</v>
      </c>
      <c r="H35" s="172"/>
      <c r="I35" s="163"/>
      <c r="J35" s="163"/>
      <c r="K35" s="163"/>
      <c r="L35" s="163"/>
      <c r="M35" s="163"/>
      <c r="N35" s="163"/>
      <c r="O35" s="163"/>
      <c r="P35" s="163"/>
      <c r="Q35" s="163"/>
      <c r="R35" s="166"/>
      <c r="S35" s="166"/>
      <c r="T35" s="137">
        <f t="shared" si="17"/>
        <v>0</v>
      </c>
      <c r="U35" s="163"/>
      <c r="V35" s="137">
        <f t="shared" si="18"/>
        <v>0</v>
      </c>
      <c r="W35" s="165" t="e">
        <f t="shared" si="20"/>
        <v>#DIV/0!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111.75" hidden="1" customHeight="1">
      <c r="A36" s="69"/>
      <c r="B36" s="39">
        <v>3132</v>
      </c>
      <c r="C36" s="136" t="s">
        <v>0</v>
      </c>
      <c r="D36" s="157"/>
      <c r="E36" s="137"/>
      <c r="F36" s="163">
        <f>G36+T36</f>
        <v>0</v>
      </c>
      <c r="G36" s="137">
        <f t="shared" si="19"/>
        <v>0</v>
      </c>
      <c r="H36" s="172"/>
      <c r="I36" s="163"/>
      <c r="J36" s="163"/>
      <c r="K36" s="163"/>
      <c r="L36" s="163"/>
      <c r="M36" s="163"/>
      <c r="N36" s="163"/>
      <c r="O36" s="163"/>
      <c r="P36" s="163"/>
      <c r="Q36" s="163"/>
      <c r="R36" s="166"/>
      <c r="S36" s="166"/>
      <c r="T36" s="137">
        <f t="shared" si="17"/>
        <v>0</v>
      </c>
      <c r="U36" s="163"/>
      <c r="V36" s="137">
        <f t="shared" si="18"/>
        <v>0</v>
      </c>
      <c r="W36" s="165" t="e">
        <f t="shared" si="20"/>
        <v>#DIV/0!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109.5" customHeight="1">
      <c r="A37" s="76">
        <v>16</v>
      </c>
      <c r="B37" s="84">
        <v>1217461</v>
      </c>
      <c r="C37" s="350" t="s">
        <v>51</v>
      </c>
      <c r="D37" s="340"/>
      <c r="E37" s="108">
        <f>E38+E39</f>
        <v>100000</v>
      </c>
      <c r="F37" s="108">
        <f t="shared" ref="F37:V37" si="21">F38+F39</f>
        <v>100000</v>
      </c>
      <c r="G37" s="108">
        <f t="shared" si="21"/>
        <v>100000</v>
      </c>
      <c r="H37" s="108">
        <f t="shared" si="21"/>
        <v>0</v>
      </c>
      <c r="I37" s="108">
        <f t="shared" si="21"/>
        <v>0</v>
      </c>
      <c r="J37" s="108">
        <f t="shared" si="21"/>
        <v>0</v>
      </c>
      <c r="K37" s="108">
        <f t="shared" si="21"/>
        <v>0</v>
      </c>
      <c r="L37" s="108">
        <f t="shared" si="21"/>
        <v>0</v>
      </c>
      <c r="M37" s="108">
        <f t="shared" si="21"/>
        <v>0</v>
      </c>
      <c r="N37" s="108">
        <f t="shared" si="21"/>
        <v>0</v>
      </c>
      <c r="O37" s="108">
        <f t="shared" si="21"/>
        <v>0</v>
      </c>
      <c r="P37" s="108">
        <f t="shared" si="21"/>
        <v>0</v>
      </c>
      <c r="Q37" s="108">
        <f t="shared" si="21"/>
        <v>0</v>
      </c>
      <c r="R37" s="108">
        <f t="shared" si="21"/>
        <v>0</v>
      </c>
      <c r="S37" s="108">
        <f t="shared" si="21"/>
        <v>0</v>
      </c>
      <c r="T37" s="108">
        <f t="shared" si="21"/>
        <v>0</v>
      </c>
      <c r="U37" s="108">
        <f t="shared" si="21"/>
        <v>100000</v>
      </c>
      <c r="V37" s="108">
        <f t="shared" si="21"/>
        <v>0</v>
      </c>
      <c r="W37" s="165">
        <f t="shared" si="20"/>
        <v>100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64.5" customHeight="1">
      <c r="A38" s="135">
        <v>17</v>
      </c>
      <c r="B38" s="20">
        <v>3132</v>
      </c>
      <c r="C38" s="136" t="s">
        <v>0</v>
      </c>
      <c r="D38" s="218" t="s">
        <v>141</v>
      </c>
      <c r="E38" s="180">
        <v>50000</v>
      </c>
      <c r="F38" s="163">
        <f>G38+T38</f>
        <v>50000</v>
      </c>
      <c r="G38" s="137">
        <v>50000</v>
      </c>
      <c r="H38" s="137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3">
        <f>H38+I38+J38+K38+L38</f>
        <v>0</v>
      </c>
      <c r="U38" s="137">
        <v>50000</v>
      </c>
      <c r="V38" s="163">
        <f>E38-F38</f>
        <v>0</v>
      </c>
      <c r="W38" s="165">
        <f t="shared" si="20"/>
        <v>100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63.75" customHeight="1">
      <c r="A39" s="135">
        <v>18</v>
      </c>
      <c r="B39" s="140">
        <v>3132</v>
      </c>
      <c r="C39" s="136" t="s">
        <v>0</v>
      </c>
      <c r="D39" s="218" t="s">
        <v>142</v>
      </c>
      <c r="E39" s="137">
        <v>50000</v>
      </c>
      <c r="F39" s="163">
        <f>G39+T39</f>
        <v>50000</v>
      </c>
      <c r="G39" s="137">
        <v>50000</v>
      </c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>
        <f>H39+I39+J39+K39+L39</f>
        <v>0</v>
      </c>
      <c r="U39" s="163">
        <v>50000</v>
      </c>
      <c r="V39" s="163">
        <f>E39-F39</f>
        <v>0</v>
      </c>
      <c r="W39" s="165">
        <f t="shared" si="20"/>
        <v>100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63.75" customHeight="1">
      <c r="A40" s="76">
        <v>19</v>
      </c>
      <c r="B40" s="84">
        <v>1217670</v>
      </c>
      <c r="C40" s="350" t="s">
        <v>49</v>
      </c>
      <c r="D40" s="340"/>
      <c r="E40" s="108">
        <f>E41</f>
        <v>648000</v>
      </c>
      <c r="F40" s="108">
        <f t="shared" ref="F40:V40" si="22">F41</f>
        <v>647800</v>
      </c>
      <c r="G40" s="108">
        <f t="shared" si="22"/>
        <v>647800</v>
      </c>
      <c r="H40" s="108">
        <f t="shared" si="22"/>
        <v>0</v>
      </c>
      <c r="I40" s="108">
        <f t="shared" si="22"/>
        <v>0</v>
      </c>
      <c r="J40" s="108">
        <f t="shared" si="22"/>
        <v>0</v>
      </c>
      <c r="K40" s="108">
        <f t="shared" si="22"/>
        <v>0</v>
      </c>
      <c r="L40" s="108">
        <f t="shared" si="22"/>
        <v>0</v>
      </c>
      <c r="M40" s="108">
        <f t="shared" si="22"/>
        <v>0</v>
      </c>
      <c r="N40" s="108">
        <f t="shared" si="22"/>
        <v>0</v>
      </c>
      <c r="O40" s="108">
        <f t="shared" si="22"/>
        <v>0</v>
      </c>
      <c r="P40" s="108">
        <f t="shared" si="22"/>
        <v>0</v>
      </c>
      <c r="Q40" s="108">
        <f t="shared" si="22"/>
        <v>0</v>
      </c>
      <c r="R40" s="108">
        <f t="shared" si="22"/>
        <v>0</v>
      </c>
      <c r="S40" s="108">
        <f t="shared" si="22"/>
        <v>0</v>
      </c>
      <c r="T40" s="108">
        <f t="shared" si="22"/>
        <v>0</v>
      </c>
      <c r="U40" s="108">
        <f t="shared" si="22"/>
        <v>647800</v>
      </c>
      <c r="V40" s="108">
        <f t="shared" si="22"/>
        <v>200</v>
      </c>
      <c r="W40" s="165">
        <f t="shared" si="20"/>
        <v>99.96913580246914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92.25" customHeight="1">
      <c r="A41" s="135">
        <v>20</v>
      </c>
      <c r="B41" s="140">
        <v>3210</v>
      </c>
      <c r="C41" s="341" t="s">
        <v>34</v>
      </c>
      <c r="D41" s="296" t="s">
        <v>143</v>
      </c>
      <c r="E41" s="137">
        <v>648000</v>
      </c>
      <c r="F41" s="163">
        <f>G41+T41</f>
        <v>647800</v>
      </c>
      <c r="G41" s="163">
        <v>647800</v>
      </c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>
        <f>H41+I41+J41</f>
        <v>0</v>
      </c>
      <c r="U41" s="163">
        <v>647800</v>
      </c>
      <c r="V41" s="163">
        <f>E41-F41</f>
        <v>200</v>
      </c>
      <c r="W41" s="165">
        <f t="shared" si="20"/>
        <v>99.96913580246914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92.25" customHeight="1">
      <c r="A42" s="76">
        <v>21</v>
      </c>
      <c r="B42" s="84">
        <v>1218110</v>
      </c>
      <c r="C42" s="92" t="s">
        <v>147</v>
      </c>
      <c r="D42" s="391"/>
      <c r="E42" s="108">
        <f>E43</f>
        <v>3955000</v>
      </c>
      <c r="F42" s="108">
        <f t="shared" ref="F42:V42" si="23">F43</f>
        <v>0</v>
      </c>
      <c r="G42" s="108">
        <f t="shared" si="23"/>
        <v>0</v>
      </c>
      <c r="H42" s="108">
        <f t="shared" si="23"/>
        <v>0</v>
      </c>
      <c r="I42" s="108">
        <f t="shared" si="23"/>
        <v>0</v>
      </c>
      <c r="J42" s="108">
        <f t="shared" si="23"/>
        <v>0</v>
      </c>
      <c r="K42" s="108">
        <f t="shared" si="23"/>
        <v>0</v>
      </c>
      <c r="L42" s="108">
        <f t="shared" si="23"/>
        <v>0</v>
      </c>
      <c r="M42" s="108">
        <f t="shared" si="23"/>
        <v>0</v>
      </c>
      <c r="N42" s="108">
        <f t="shared" si="23"/>
        <v>0</v>
      </c>
      <c r="O42" s="108">
        <f t="shared" si="23"/>
        <v>0</v>
      </c>
      <c r="P42" s="108">
        <f t="shared" si="23"/>
        <v>0</v>
      </c>
      <c r="Q42" s="108">
        <f t="shared" si="23"/>
        <v>0</v>
      </c>
      <c r="R42" s="108">
        <f t="shared" si="23"/>
        <v>0</v>
      </c>
      <c r="S42" s="108">
        <f t="shared" si="23"/>
        <v>0</v>
      </c>
      <c r="T42" s="108">
        <f t="shared" si="23"/>
        <v>0</v>
      </c>
      <c r="U42" s="108">
        <f t="shared" si="23"/>
        <v>0</v>
      </c>
      <c r="V42" s="108">
        <f t="shared" si="23"/>
        <v>3955000</v>
      </c>
      <c r="W42" s="165">
        <f t="shared" si="20"/>
        <v>0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53.25" customHeight="1">
      <c r="A43" s="135">
        <v>22</v>
      </c>
      <c r="B43" s="140">
        <v>3110</v>
      </c>
      <c r="C43" s="392" t="s">
        <v>41</v>
      </c>
      <c r="D43" s="296" t="s">
        <v>213</v>
      </c>
      <c r="E43" s="137">
        <v>3955000</v>
      </c>
      <c r="F43" s="163">
        <f>G43+T43</f>
        <v>0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>
        <f>H43+I43+J43+K43</f>
        <v>0</v>
      </c>
      <c r="U43" s="163">
        <v>0</v>
      </c>
      <c r="V43" s="163">
        <f>E43-F43</f>
        <v>3955000</v>
      </c>
      <c r="W43" s="165">
        <f t="shared" si="20"/>
        <v>0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ht="116.25" customHeight="1">
      <c r="A44" s="342">
        <v>23</v>
      </c>
      <c r="B44" s="363">
        <v>31</v>
      </c>
      <c r="C44" s="344" t="s">
        <v>144</v>
      </c>
      <c r="D44" s="343" t="s">
        <v>2</v>
      </c>
      <c r="E44" s="349">
        <f>E45+E47</f>
        <v>21575</v>
      </c>
      <c r="F44" s="349">
        <f t="shared" ref="F44:V44" si="24">F45+F47</f>
        <v>20245</v>
      </c>
      <c r="G44" s="349">
        <f t="shared" si="24"/>
        <v>20245</v>
      </c>
      <c r="H44" s="349">
        <f t="shared" si="24"/>
        <v>0</v>
      </c>
      <c r="I44" s="349">
        <f t="shared" si="24"/>
        <v>0</v>
      </c>
      <c r="J44" s="349">
        <f t="shared" si="24"/>
        <v>0</v>
      </c>
      <c r="K44" s="349">
        <f t="shared" si="24"/>
        <v>0</v>
      </c>
      <c r="L44" s="349">
        <f t="shared" si="24"/>
        <v>0</v>
      </c>
      <c r="M44" s="349">
        <f t="shared" si="24"/>
        <v>0</v>
      </c>
      <c r="N44" s="349">
        <f t="shared" si="24"/>
        <v>0</v>
      </c>
      <c r="O44" s="349">
        <f t="shared" si="24"/>
        <v>0</v>
      </c>
      <c r="P44" s="349">
        <f t="shared" si="24"/>
        <v>0</v>
      </c>
      <c r="Q44" s="349">
        <f t="shared" si="24"/>
        <v>0</v>
      </c>
      <c r="R44" s="349">
        <f t="shared" si="24"/>
        <v>0</v>
      </c>
      <c r="S44" s="349">
        <f t="shared" si="24"/>
        <v>0</v>
      </c>
      <c r="T44" s="349">
        <f t="shared" si="24"/>
        <v>0</v>
      </c>
      <c r="U44" s="349">
        <f t="shared" si="24"/>
        <v>20245</v>
      </c>
      <c r="V44" s="349">
        <f t="shared" si="24"/>
        <v>1330</v>
      </c>
      <c r="W44" s="165">
        <f t="shared" si="20"/>
        <v>93.835457705677868</v>
      </c>
      <c r="X44" s="40"/>
      <c r="Y44" s="40"/>
      <c r="Z44" s="40"/>
      <c r="AA44" s="40"/>
      <c r="AB44" s="40"/>
      <c r="AC44" s="40"/>
      <c r="AD44" s="40"/>
      <c r="AE44" s="16"/>
      <c r="AF44" s="16"/>
      <c r="AG44" s="16"/>
      <c r="AH44" s="16"/>
      <c r="AI44" s="16"/>
      <c r="AJ44" s="16"/>
    </row>
    <row r="45" spans="1:36" ht="68.25" customHeight="1">
      <c r="A45" s="76">
        <v>24</v>
      </c>
      <c r="B45" s="84">
        <v>3117520</v>
      </c>
      <c r="C45" s="346" t="s">
        <v>56</v>
      </c>
      <c r="D45" s="345"/>
      <c r="E45" s="108">
        <f>E46</f>
        <v>18000</v>
      </c>
      <c r="F45" s="108">
        <f t="shared" ref="F45:V45" si="25">F46</f>
        <v>18000</v>
      </c>
      <c r="G45" s="108">
        <f t="shared" si="25"/>
        <v>18000</v>
      </c>
      <c r="H45" s="108">
        <f t="shared" si="25"/>
        <v>0</v>
      </c>
      <c r="I45" s="108">
        <f t="shared" si="25"/>
        <v>0</v>
      </c>
      <c r="J45" s="108">
        <f t="shared" si="25"/>
        <v>0</v>
      </c>
      <c r="K45" s="108">
        <f t="shared" si="25"/>
        <v>0</v>
      </c>
      <c r="L45" s="108">
        <f t="shared" si="25"/>
        <v>0</v>
      </c>
      <c r="M45" s="108">
        <f t="shared" si="25"/>
        <v>0</v>
      </c>
      <c r="N45" s="108">
        <f t="shared" si="25"/>
        <v>0</v>
      </c>
      <c r="O45" s="108">
        <f t="shared" si="25"/>
        <v>0</v>
      </c>
      <c r="P45" s="108">
        <f t="shared" si="25"/>
        <v>0</v>
      </c>
      <c r="Q45" s="108">
        <f t="shared" si="25"/>
        <v>0</v>
      </c>
      <c r="R45" s="108">
        <f t="shared" si="25"/>
        <v>0</v>
      </c>
      <c r="S45" s="108">
        <f t="shared" si="25"/>
        <v>0</v>
      </c>
      <c r="T45" s="108">
        <f t="shared" si="25"/>
        <v>0</v>
      </c>
      <c r="U45" s="108">
        <f t="shared" si="25"/>
        <v>18000</v>
      </c>
      <c r="V45" s="108">
        <f t="shared" si="25"/>
        <v>0</v>
      </c>
      <c r="W45" s="165">
        <f t="shared" si="20"/>
        <v>100</v>
      </c>
      <c r="X45" s="40"/>
      <c r="Y45" s="40"/>
      <c r="Z45" s="40"/>
      <c r="AA45" s="40"/>
      <c r="AB45" s="40"/>
      <c r="AC45" s="40"/>
      <c r="AD45" s="40"/>
      <c r="AE45" s="16"/>
      <c r="AF45" s="16"/>
      <c r="AG45" s="16"/>
      <c r="AH45" s="16"/>
      <c r="AI45" s="16"/>
      <c r="AJ45" s="16"/>
    </row>
    <row r="46" spans="1:36" ht="78.75" customHeight="1">
      <c r="A46" s="135">
        <v>25</v>
      </c>
      <c r="B46" s="140">
        <v>3110</v>
      </c>
      <c r="C46" s="341" t="s">
        <v>36</v>
      </c>
      <c r="D46" s="229" t="s">
        <v>145</v>
      </c>
      <c r="E46" s="137">
        <v>18000</v>
      </c>
      <c r="F46" s="163">
        <f>G46+T46</f>
        <v>18000</v>
      </c>
      <c r="G46" s="163">
        <v>18000</v>
      </c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>
        <f>H46+I46+J46</f>
        <v>0</v>
      </c>
      <c r="U46" s="163">
        <v>18000</v>
      </c>
      <c r="V46" s="163">
        <f>E46-F46</f>
        <v>0</v>
      </c>
      <c r="W46" s="165">
        <f t="shared" si="20"/>
        <v>100</v>
      </c>
      <c r="X46" s="40"/>
      <c r="Y46" s="40"/>
      <c r="Z46" s="40"/>
      <c r="AA46" s="40"/>
      <c r="AB46" s="40"/>
      <c r="AC46" s="40"/>
      <c r="AD46" s="40"/>
      <c r="AE46" s="16"/>
      <c r="AF46" s="16"/>
      <c r="AG46" s="16"/>
      <c r="AH46" s="16"/>
      <c r="AI46" s="16"/>
      <c r="AJ46" s="16"/>
    </row>
    <row r="47" spans="1:36" ht="67.5" customHeight="1">
      <c r="A47" s="76">
        <v>26</v>
      </c>
      <c r="B47" s="84">
        <v>3117650</v>
      </c>
      <c r="C47" s="113" t="s">
        <v>17</v>
      </c>
      <c r="D47" s="347"/>
      <c r="E47" s="108">
        <f>E48</f>
        <v>3575</v>
      </c>
      <c r="F47" s="108">
        <f t="shared" ref="F47:V47" si="26">F48</f>
        <v>2245</v>
      </c>
      <c r="G47" s="108">
        <f t="shared" si="26"/>
        <v>2245</v>
      </c>
      <c r="H47" s="108">
        <f t="shared" si="26"/>
        <v>0</v>
      </c>
      <c r="I47" s="108">
        <f t="shared" si="26"/>
        <v>0</v>
      </c>
      <c r="J47" s="108">
        <f t="shared" si="26"/>
        <v>0</v>
      </c>
      <c r="K47" s="108">
        <f t="shared" si="26"/>
        <v>0</v>
      </c>
      <c r="L47" s="108">
        <f t="shared" si="26"/>
        <v>0</v>
      </c>
      <c r="M47" s="108">
        <f t="shared" si="26"/>
        <v>0</v>
      </c>
      <c r="N47" s="108">
        <f t="shared" si="26"/>
        <v>0</v>
      </c>
      <c r="O47" s="108">
        <f t="shared" si="26"/>
        <v>0</v>
      </c>
      <c r="P47" s="108">
        <f t="shared" si="26"/>
        <v>0</v>
      </c>
      <c r="Q47" s="108">
        <f t="shared" si="26"/>
        <v>0</v>
      </c>
      <c r="R47" s="108">
        <f t="shared" si="26"/>
        <v>0</v>
      </c>
      <c r="S47" s="108">
        <f t="shared" si="26"/>
        <v>0</v>
      </c>
      <c r="T47" s="108">
        <f t="shared" si="26"/>
        <v>0</v>
      </c>
      <c r="U47" s="108">
        <f t="shared" si="26"/>
        <v>2245</v>
      </c>
      <c r="V47" s="108">
        <f t="shared" si="26"/>
        <v>1330</v>
      </c>
      <c r="W47" s="165">
        <f t="shared" si="20"/>
        <v>62.7972027972028</v>
      </c>
      <c r="X47" s="40"/>
      <c r="Y47" s="40"/>
      <c r="Z47" s="40"/>
      <c r="AA47" s="40"/>
      <c r="AB47" s="40"/>
      <c r="AC47" s="40"/>
      <c r="AD47" s="40"/>
      <c r="AE47" s="16"/>
      <c r="AF47" s="16"/>
      <c r="AG47" s="16"/>
      <c r="AH47" s="16"/>
      <c r="AI47" s="16"/>
      <c r="AJ47" s="16"/>
    </row>
    <row r="48" spans="1:36" ht="78.75" customHeight="1">
      <c r="A48" s="135">
        <v>27</v>
      </c>
      <c r="B48" s="140">
        <v>2281</v>
      </c>
      <c r="C48" s="348" t="s">
        <v>11</v>
      </c>
      <c r="D48" s="232" t="s">
        <v>130</v>
      </c>
      <c r="E48" s="137">
        <v>3575</v>
      </c>
      <c r="F48" s="163">
        <f>G48+T48</f>
        <v>2245</v>
      </c>
      <c r="G48" s="163">
        <v>2245</v>
      </c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>
        <f>H48+I48+J48</f>
        <v>0</v>
      </c>
      <c r="U48" s="163">
        <v>2245</v>
      </c>
      <c r="V48" s="163">
        <f>E48-F48</f>
        <v>1330</v>
      </c>
      <c r="W48" s="165">
        <f t="shared" si="20"/>
        <v>62.7972027972028</v>
      </c>
      <c r="X48" s="40"/>
      <c r="Y48" s="40"/>
      <c r="Z48" s="40"/>
      <c r="AA48" s="40"/>
      <c r="AB48" s="40"/>
      <c r="AC48" s="40"/>
      <c r="AD48" s="40"/>
      <c r="AE48" s="16"/>
      <c r="AF48" s="16"/>
      <c r="AG48" s="16"/>
      <c r="AH48" s="16"/>
      <c r="AI48" s="16"/>
      <c r="AJ48" s="16"/>
    </row>
    <row r="49" spans="1:36" ht="63.75" hidden="1" customHeight="1">
      <c r="A49" s="135"/>
      <c r="B49" s="140"/>
      <c r="C49" s="16"/>
      <c r="D49" s="16"/>
      <c r="E49" s="137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5" t="e">
        <f t="shared" si="20"/>
        <v>#DIV/0!</v>
      </c>
      <c r="X49" s="40"/>
      <c r="Y49" s="40"/>
      <c r="Z49" s="40"/>
      <c r="AA49" s="40"/>
      <c r="AB49" s="40"/>
      <c r="AC49" s="40"/>
      <c r="AD49" s="40"/>
      <c r="AE49" s="16"/>
      <c r="AF49" s="16"/>
      <c r="AG49" s="16"/>
      <c r="AH49" s="16"/>
      <c r="AI49" s="16"/>
      <c r="AJ49" s="16"/>
    </row>
    <row r="50" spans="1:36" ht="39" customHeight="1">
      <c r="A50" s="130">
        <v>28</v>
      </c>
      <c r="B50" s="131"/>
      <c r="C50" s="132"/>
      <c r="D50" s="134" t="s">
        <v>8</v>
      </c>
      <c r="E50" s="173">
        <f>E14+E17+E20+E23+E44</f>
        <v>7004304</v>
      </c>
      <c r="F50" s="173">
        <f t="shared" ref="F50:V50" si="27">F14+F17+F20+F23+F44</f>
        <v>2490120.4</v>
      </c>
      <c r="G50" s="173">
        <f t="shared" si="27"/>
        <v>2490120.4</v>
      </c>
      <c r="H50" s="173">
        <f t="shared" si="27"/>
        <v>0</v>
      </c>
      <c r="I50" s="173">
        <f t="shared" si="27"/>
        <v>0</v>
      </c>
      <c r="J50" s="173">
        <f t="shared" si="27"/>
        <v>0</v>
      </c>
      <c r="K50" s="173">
        <f t="shared" si="27"/>
        <v>0</v>
      </c>
      <c r="L50" s="173">
        <f t="shared" si="27"/>
        <v>0</v>
      </c>
      <c r="M50" s="173">
        <f t="shared" si="27"/>
        <v>0</v>
      </c>
      <c r="N50" s="173">
        <f t="shared" si="27"/>
        <v>0</v>
      </c>
      <c r="O50" s="173">
        <f t="shared" si="27"/>
        <v>0</v>
      </c>
      <c r="P50" s="173">
        <f t="shared" si="27"/>
        <v>0</v>
      </c>
      <c r="Q50" s="173">
        <f t="shared" si="27"/>
        <v>0</v>
      </c>
      <c r="R50" s="173">
        <f t="shared" si="27"/>
        <v>0</v>
      </c>
      <c r="S50" s="173">
        <f t="shared" si="27"/>
        <v>0</v>
      </c>
      <c r="T50" s="173">
        <f t="shared" si="27"/>
        <v>0</v>
      </c>
      <c r="U50" s="173">
        <f t="shared" si="27"/>
        <v>2490120.4</v>
      </c>
      <c r="V50" s="173">
        <f t="shared" si="27"/>
        <v>4514183.5999999996</v>
      </c>
      <c r="W50" s="165">
        <f t="shared" si="20"/>
        <v>35.55128960707588</v>
      </c>
      <c r="X50" s="40"/>
      <c r="Y50" s="40"/>
      <c r="Z50" s="40"/>
      <c r="AA50" s="40"/>
      <c r="AB50" s="40"/>
      <c r="AC50" s="40"/>
      <c r="AD50" s="40"/>
      <c r="AE50" s="16"/>
      <c r="AF50" s="16"/>
      <c r="AG50" s="16"/>
      <c r="AH50" s="16"/>
      <c r="AI50" s="16"/>
      <c r="AJ50" s="16"/>
    </row>
    <row r="51" spans="1:36" ht="48.75" customHeight="1">
      <c r="A51" s="123">
        <v>29</v>
      </c>
      <c r="B51" s="362" t="s">
        <v>15</v>
      </c>
      <c r="C51" s="200" t="s">
        <v>73</v>
      </c>
      <c r="D51" s="126"/>
      <c r="E51" s="174">
        <f t="shared" ref="E51:V51" si="28">E52+E54+E56+E62+E67+E70+E74+E82+E88+E93+E96+E98+E92+E60+E84+E100+E86</f>
        <v>21463146</v>
      </c>
      <c r="F51" s="174">
        <f t="shared" si="28"/>
        <v>18572692.02</v>
      </c>
      <c r="G51" s="174">
        <f t="shared" si="28"/>
        <v>18572692.02</v>
      </c>
      <c r="H51" s="174">
        <f t="shared" si="28"/>
        <v>0</v>
      </c>
      <c r="I51" s="174">
        <f t="shared" si="28"/>
        <v>0</v>
      </c>
      <c r="J51" s="174">
        <f t="shared" si="28"/>
        <v>0</v>
      </c>
      <c r="K51" s="174">
        <f t="shared" si="28"/>
        <v>0</v>
      </c>
      <c r="L51" s="174">
        <f t="shared" si="28"/>
        <v>0</v>
      </c>
      <c r="M51" s="174">
        <f t="shared" si="28"/>
        <v>0</v>
      </c>
      <c r="N51" s="174">
        <f t="shared" si="28"/>
        <v>0</v>
      </c>
      <c r="O51" s="174">
        <f t="shared" si="28"/>
        <v>0</v>
      </c>
      <c r="P51" s="174">
        <f t="shared" si="28"/>
        <v>0</v>
      </c>
      <c r="Q51" s="174">
        <f t="shared" si="28"/>
        <v>0</v>
      </c>
      <c r="R51" s="174">
        <f t="shared" si="28"/>
        <v>0</v>
      </c>
      <c r="S51" s="174">
        <f t="shared" si="28"/>
        <v>0</v>
      </c>
      <c r="T51" s="174">
        <f t="shared" si="28"/>
        <v>0</v>
      </c>
      <c r="U51" s="174">
        <f t="shared" si="28"/>
        <v>18572692.02</v>
      </c>
      <c r="V51" s="174">
        <f t="shared" si="28"/>
        <v>2890453.9800000009</v>
      </c>
      <c r="W51" s="165">
        <f t="shared" si="20"/>
        <v>86.532943586182569</v>
      </c>
      <c r="X51" s="40"/>
      <c r="Y51" s="40"/>
      <c r="Z51" s="40"/>
      <c r="AA51" s="40"/>
      <c r="AB51" s="40"/>
      <c r="AC51" s="40"/>
      <c r="AD51" s="40"/>
      <c r="AE51" s="16"/>
      <c r="AF51" s="16"/>
      <c r="AG51" s="16"/>
      <c r="AH51" s="16"/>
      <c r="AI51" s="16"/>
      <c r="AJ51" s="16"/>
    </row>
    <row r="52" spans="1:36" ht="99.75" customHeight="1">
      <c r="A52" s="64">
        <v>30</v>
      </c>
      <c r="B52" s="65" t="s">
        <v>52</v>
      </c>
      <c r="C52" s="85" t="s">
        <v>16</v>
      </c>
      <c r="D52" s="63"/>
      <c r="E52" s="175">
        <f>E53</f>
        <v>118840</v>
      </c>
      <c r="F52" s="175">
        <f t="shared" ref="F52:V52" si="29">F53</f>
        <v>118840</v>
      </c>
      <c r="G52" s="175">
        <f t="shared" si="29"/>
        <v>118840</v>
      </c>
      <c r="H52" s="175">
        <f t="shared" si="29"/>
        <v>0</v>
      </c>
      <c r="I52" s="175">
        <f t="shared" si="29"/>
        <v>0</v>
      </c>
      <c r="J52" s="176">
        <f t="shared" si="29"/>
        <v>0</v>
      </c>
      <c r="K52" s="176">
        <f t="shared" si="29"/>
        <v>0</v>
      </c>
      <c r="L52" s="176">
        <f t="shared" si="29"/>
        <v>0</v>
      </c>
      <c r="M52" s="176">
        <f t="shared" si="29"/>
        <v>0</v>
      </c>
      <c r="N52" s="176">
        <f t="shared" si="29"/>
        <v>0</v>
      </c>
      <c r="O52" s="176">
        <f t="shared" si="29"/>
        <v>0</v>
      </c>
      <c r="P52" s="176">
        <f t="shared" si="29"/>
        <v>0</v>
      </c>
      <c r="Q52" s="176">
        <f t="shared" si="29"/>
        <v>0</v>
      </c>
      <c r="R52" s="176">
        <f t="shared" si="29"/>
        <v>0</v>
      </c>
      <c r="S52" s="176">
        <f t="shared" si="29"/>
        <v>0</v>
      </c>
      <c r="T52" s="175">
        <f t="shared" si="29"/>
        <v>0</v>
      </c>
      <c r="U52" s="175">
        <f t="shared" si="29"/>
        <v>118840</v>
      </c>
      <c r="V52" s="175">
        <f t="shared" si="29"/>
        <v>0</v>
      </c>
      <c r="W52" s="165">
        <f t="shared" si="20"/>
        <v>100</v>
      </c>
      <c r="X52" s="40"/>
      <c r="Y52" s="40"/>
      <c r="Z52" s="40"/>
      <c r="AA52" s="40"/>
      <c r="AB52" s="40"/>
      <c r="AC52" s="40"/>
      <c r="AD52" s="40"/>
      <c r="AE52" s="16"/>
      <c r="AF52" s="16"/>
      <c r="AG52" s="16"/>
      <c r="AH52" s="16"/>
      <c r="AI52" s="16"/>
      <c r="AJ52" s="16"/>
    </row>
    <row r="53" spans="1:36" s="74" customFormat="1" ht="126.75" customHeight="1">
      <c r="A53" s="43">
        <v>31</v>
      </c>
      <c r="B53" s="42" t="s">
        <v>7</v>
      </c>
      <c r="C53" s="19" t="s">
        <v>1</v>
      </c>
      <c r="D53" s="219" t="s">
        <v>250</v>
      </c>
      <c r="E53" s="177">
        <v>118840</v>
      </c>
      <c r="F53" s="177">
        <f>G53+T53</f>
        <v>118840</v>
      </c>
      <c r="G53" s="177">
        <v>118840</v>
      </c>
      <c r="H53" s="177"/>
      <c r="I53" s="185"/>
      <c r="J53" s="177"/>
      <c r="K53" s="177"/>
      <c r="L53" s="177"/>
      <c r="M53" s="177"/>
      <c r="N53" s="177"/>
      <c r="O53" s="177"/>
      <c r="P53" s="178"/>
      <c r="Q53" s="178"/>
      <c r="R53" s="178"/>
      <c r="S53" s="178"/>
      <c r="T53" s="177">
        <f>H53+I53+J53+K53+L53+M53+N53</f>
        <v>0</v>
      </c>
      <c r="U53" s="163">
        <v>118840</v>
      </c>
      <c r="V53" s="172">
        <f>E53-F53</f>
        <v>0</v>
      </c>
      <c r="W53" s="165">
        <f t="shared" si="20"/>
        <v>100</v>
      </c>
      <c r="X53" s="45"/>
      <c r="Y53" s="45"/>
      <c r="Z53" s="45"/>
      <c r="AA53" s="45"/>
      <c r="AB53" s="45"/>
      <c r="AC53" s="45"/>
      <c r="AD53" s="45"/>
      <c r="AE53" s="73"/>
      <c r="AF53" s="73"/>
      <c r="AG53" s="73"/>
      <c r="AH53" s="73"/>
      <c r="AI53" s="73"/>
      <c r="AJ53" s="73"/>
    </row>
    <row r="54" spans="1:36" s="74" customFormat="1" ht="57" customHeight="1">
      <c r="A54" s="76">
        <v>32</v>
      </c>
      <c r="B54" s="382" t="s">
        <v>207</v>
      </c>
      <c r="C54" s="85" t="s">
        <v>205</v>
      </c>
      <c r="D54" s="378"/>
      <c r="E54" s="179">
        <f>E55</f>
        <v>100000</v>
      </c>
      <c r="F54" s="179">
        <f t="shared" ref="F54:V54" si="30">F55</f>
        <v>100000</v>
      </c>
      <c r="G54" s="179">
        <f t="shared" si="30"/>
        <v>100000</v>
      </c>
      <c r="H54" s="179">
        <f t="shared" si="30"/>
        <v>0</v>
      </c>
      <c r="I54" s="179">
        <f t="shared" si="30"/>
        <v>0</v>
      </c>
      <c r="J54" s="179">
        <f t="shared" si="30"/>
        <v>0</v>
      </c>
      <c r="K54" s="179">
        <f t="shared" si="30"/>
        <v>0</v>
      </c>
      <c r="L54" s="179">
        <f t="shared" si="30"/>
        <v>0</v>
      </c>
      <c r="M54" s="179">
        <f t="shared" si="30"/>
        <v>0</v>
      </c>
      <c r="N54" s="179">
        <f t="shared" si="30"/>
        <v>0</v>
      </c>
      <c r="O54" s="179">
        <f t="shared" si="30"/>
        <v>0</v>
      </c>
      <c r="P54" s="179">
        <f t="shared" si="30"/>
        <v>0</v>
      </c>
      <c r="Q54" s="179">
        <f t="shared" si="30"/>
        <v>0</v>
      </c>
      <c r="R54" s="179">
        <f t="shared" si="30"/>
        <v>0</v>
      </c>
      <c r="S54" s="179">
        <f t="shared" si="30"/>
        <v>0</v>
      </c>
      <c r="T54" s="179">
        <f t="shared" si="30"/>
        <v>0</v>
      </c>
      <c r="U54" s="179">
        <f t="shared" si="30"/>
        <v>100000</v>
      </c>
      <c r="V54" s="179">
        <f t="shared" si="30"/>
        <v>0</v>
      </c>
      <c r="W54" s="165">
        <f t="shared" si="20"/>
        <v>100</v>
      </c>
      <c r="X54" s="45"/>
      <c r="Y54" s="45"/>
      <c r="Z54" s="45"/>
      <c r="AA54" s="45"/>
      <c r="AB54" s="45"/>
      <c r="AC54" s="45"/>
      <c r="AD54" s="45"/>
      <c r="AE54" s="73"/>
      <c r="AF54" s="73"/>
      <c r="AG54" s="73"/>
      <c r="AH54" s="73"/>
      <c r="AI54" s="73"/>
      <c r="AJ54" s="73"/>
    </row>
    <row r="55" spans="1:36" s="74" customFormat="1" ht="57" customHeight="1">
      <c r="A55" s="43">
        <v>33</v>
      </c>
      <c r="B55" s="70">
        <v>3210</v>
      </c>
      <c r="C55" s="116" t="s">
        <v>34</v>
      </c>
      <c r="D55" s="379" t="s">
        <v>206</v>
      </c>
      <c r="E55" s="177">
        <v>100000</v>
      </c>
      <c r="F55" s="172">
        <f>G55+T55</f>
        <v>100000</v>
      </c>
      <c r="G55" s="172">
        <v>100000</v>
      </c>
      <c r="H55" s="177"/>
      <c r="I55" s="185"/>
      <c r="J55" s="177"/>
      <c r="K55" s="177"/>
      <c r="L55" s="177"/>
      <c r="M55" s="177"/>
      <c r="N55" s="177"/>
      <c r="O55" s="177"/>
      <c r="P55" s="178"/>
      <c r="Q55" s="178"/>
      <c r="R55" s="178"/>
      <c r="S55" s="178"/>
      <c r="T55" s="177">
        <f>H55+I55+J55+K55+L55+M55</f>
        <v>0</v>
      </c>
      <c r="U55" s="163">
        <v>100000</v>
      </c>
      <c r="V55" s="172">
        <f>E55-F55</f>
        <v>0</v>
      </c>
      <c r="W55" s="165">
        <f t="shared" si="20"/>
        <v>100</v>
      </c>
      <c r="X55" s="45"/>
      <c r="Y55" s="45"/>
      <c r="Z55" s="45"/>
      <c r="AA55" s="45"/>
      <c r="AB55" s="45"/>
      <c r="AC55" s="45"/>
      <c r="AD55" s="45"/>
      <c r="AE55" s="73"/>
      <c r="AF55" s="73"/>
      <c r="AG55" s="73"/>
      <c r="AH55" s="73"/>
      <c r="AI55" s="73"/>
      <c r="AJ55" s="73"/>
    </row>
    <row r="56" spans="1:36" s="144" customFormat="1" ht="87.75" customHeight="1">
      <c r="A56" s="76">
        <v>34</v>
      </c>
      <c r="B56" s="153" t="s">
        <v>44</v>
      </c>
      <c r="C56" s="85" t="s">
        <v>42</v>
      </c>
      <c r="D56" s="142"/>
      <c r="E56" s="179">
        <f>E57+E58+E59</f>
        <v>13408106</v>
      </c>
      <c r="F56" s="179">
        <f t="shared" ref="F56:V56" si="31">F57+F58+F59</f>
        <v>12449989.869999999</v>
      </c>
      <c r="G56" s="179">
        <f t="shared" si="31"/>
        <v>12449989.869999999</v>
      </c>
      <c r="H56" s="179">
        <f t="shared" si="31"/>
        <v>0</v>
      </c>
      <c r="I56" s="179">
        <f t="shared" si="31"/>
        <v>0</v>
      </c>
      <c r="J56" s="179">
        <f t="shared" si="31"/>
        <v>0</v>
      </c>
      <c r="K56" s="179">
        <f t="shared" si="31"/>
        <v>0</v>
      </c>
      <c r="L56" s="179">
        <f t="shared" si="31"/>
        <v>0</v>
      </c>
      <c r="M56" s="179">
        <f t="shared" si="31"/>
        <v>0</v>
      </c>
      <c r="N56" s="179">
        <f t="shared" si="31"/>
        <v>0</v>
      </c>
      <c r="O56" s="179">
        <f t="shared" si="31"/>
        <v>0</v>
      </c>
      <c r="P56" s="179">
        <f t="shared" si="31"/>
        <v>0</v>
      </c>
      <c r="Q56" s="179">
        <f t="shared" si="31"/>
        <v>0</v>
      </c>
      <c r="R56" s="179">
        <f t="shared" si="31"/>
        <v>0</v>
      </c>
      <c r="S56" s="179">
        <f t="shared" si="31"/>
        <v>0</v>
      </c>
      <c r="T56" s="179">
        <f t="shared" si="31"/>
        <v>0</v>
      </c>
      <c r="U56" s="179">
        <f t="shared" si="31"/>
        <v>12449989.869999999</v>
      </c>
      <c r="V56" s="179">
        <f t="shared" si="31"/>
        <v>958116.13000000082</v>
      </c>
      <c r="W56" s="165">
        <f t="shared" si="20"/>
        <v>92.854202301204964</v>
      </c>
      <c r="X56" s="141"/>
      <c r="Y56" s="141"/>
      <c r="Z56" s="141"/>
      <c r="AA56" s="141"/>
      <c r="AB56" s="141"/>
      <c r="AC56" s="141"/>
      <c r="AD56" s="141"/>
      <c r="AE56" s="143"/>
      <c r="AF56" s="143"/>
      <c r="AG56" s="143"/>
      <c r="AH56" s="143"/>
      <c r="AI56" s="143"/>
      <c r="AJ56" s="143"/>
    </row>
    <row r="57" spans="1:36" s="74" customFormat="1" ht="198" customHeight="1">
      <c r="A57" s="43">
        <v>35</v>
      </c>
      <c r="B57" s="70">
        <v>3210</v>
      </c>
      <c r="C57" s="116" t="s">
        <v>34</v>
      </c>
      <c r="D57" s="281" t="s">
        <v>242</v>
      </c>
      <c r="E57" s="177">
        <v>13408106</v>
      </c>
      <c r="F57" s="172">
        <f>G57+T57</f>
        <v>12449989.869999999</v>
      </c>
      <c r="G57" s="172">
        <v>12449989.869999999</v>
      </c>
      <c r="H57" s="177"/>
      <c r="I57" s="185"/>
      <c r="J57" s="177"/>
      <c r="K57" s="177"/>
      <c r="L57" s="177"/>
      <c r="M57" s="177"/>
      <c r="N57" s="177"/>
      <c r="O57" s="177"/>
      <c r="P57" s="178"/>
      <c r="Q57" s="178"/>
      <c r="R57" s="178"/>
      <c r="S57" s="178"/>
      <c r="T57" s="177">
        <f>H57+I57+J57+K57+L57+M57+N57</f>
        <v>0</v>
      </c>
      <c r="U57" s="163">
        <v>12449989.869999999</v>
      </c>
      <c r="V57" s="172">
        <f>E57-F57</f>
        <v>958116.13000000082</v>
      </c>
      <c r="W57" s="165">
        <f t="shared" si="20"/>
        <v>92.854202301204964</v>
      </c>
      <c r="X57" s="45"/>
      <c r="Y57" s="45"/>
      <c r="Z57" s="45"/>
      <c r="AA57" s="45"/>
      <c r="AB57" s="45"/>
      <c r="AC57" s="45"/>
      <c r="AD57" s="45"/>
      <c r="AE57" s="73"/>
      <c r="AF57" s="73"/>
      <c r="AG57" s="73"/>
      <c r="AH57" s="73"/>
      <c r="AI57" s="73"/>
      <c r="AJ57" s="73"/>
    </row>
    <row r="58" spans="1:36" s="74" customFormat="1" ht="48.75" hidden="1" customHeight="1">
      <c r="A58" s="43"/>
      <c r="B58" s="150">
        <v>3210</v>
      </c>
      <c r="C58" s="116" t="s">
        <v>34</v>
      </c>
      <c r="D58" s="149"/>
      <c r="E58" s="177"/>
      <c r="F58" s="172">
        <f>G58+T58</f>
        <v>0</v>
      </c>
      <c r="G58" s="172"/>
      <c r="H58" s="177"/>
      <c r="I58" s="185"/>
      <c r="J58" s="177"/>
      <c r="K58" s="177"/>
      <c r="L58" s="177"/>
      <c r="M58" s="177"/>
      <c r="N58" s="177"/>
      <c r="O58" s="177"/>
      <c r="P58" s="178"/>
      <c r="Q58" s="178"/>
      <c r="R58" s="178"/>
      <c r="S58" s="178"/>
      <c r="T58" s="177">
        <f>H58+I58+J58+K58+L58+M58+N58</f>
        <v>0</v>
      </c>
      <c r="U58" s="198"/>
      <c r="V58" s="172">
        <f>E58-F58</f>
        <v>0</v>
      </c>
      <c r="W58" s="165" t="e">
        <f t="shared" si="20"/>
        <v>#DIV/0!</v>
      </c>
      <c r="X58" s="45"/>
      <c r="Y58" s="45"/>
      <c r="Z58" s="45"/>
      <c r="AA58" s="45"/>
      <c r="AB58" s="45"/>
      <c r="AC58" s="45"/>
      <c r="AD58" s="45"/>
      <c r="AE58" s="73"/>
      <c r="AF58" s="73"/>
      <c r="AG58" s="73"/>
      <c r="AH58" s="73"/>
      <c r="AI58" s="73"/>
      <c r="AJ58" s="73"/>
    </row>
    <row r="59" spans="1:36" s="74" customFormat="1" ht="278.25" hidden="1" customHeight="1">
      <c r="A59" s="43"/>
      <c r="B59" s="70">
        <v>3210</v>
      </c>
      <c r="C59" s="116" t="s">
        <v>34</v>
      </c>
      <c r="D59" s="148"/>
      <c r="E59" s="177"/>
      <c r="F59" s="172">
        <f>G59+T59</f>
        <v>0</v>
      </c>
      <c r="G59" s="172"/>
      <c r="H59" s="177"/>
      <c r="I59" s="185"/>
      <c r="J59" s="177"/>
      <c r="K59" s="177"/>
      <c r="L59" s="177"/>
      <c r="M59" s="177"/>
      <c r="N59" s="177"/>
      <c r="O59" s="177"/>
      <c r="P59" s="178"/>
      <c r="Q59" s="178"/>
      <c r="R59" s="178"/>
      <c r="S59" s="178"/>
      <c r="T59" s="177">
        <f>H59+I59+J59+K59+L59+M59+N59</f>
        <v>0</v>
      </c>
      <c r="U59" s="198"/>
      <c r="V59" s="172">
        <f>E59-F59</f>
        <v>0</v>
      </c>
      <c r="W59" s="165" t="e">
        <f t="shared" si="20"/>
        <v>#DIV/0!</v>
      </c>
      <c r="X59" s="45"/>
      <c r="Y59" s="45"/>
      <c r="Z59" s="45"/>
      <c r="AA59" s="45"/>
      <c r="AB59" s="45"/>
      <c r="AC59" s="45"/>
      <c r="AD59" s="45"/>
      <c r="AE59" s="73"/>
      <c r="AF59" s="73"/>
      <c r="AG59" s="73"/>
      <c r="AH59" s="73"/>
      <c r="AI59" s="73"/>
      <c r="AJ59" s="73"/>
    </row>
    <row r="60" spans="1:36" s="74" customFormat="1" ht="61.5" customHeight="1">
      <c r="A60" s="76">
        <v>36</v>
      </c>
      <c r="B60" s="153" t="s">
        <v>157</v>
      </c>
      <c r="C60" s="85" t="s">
        <v>155</v>
      </c>
      <c r="D60" s="367"/>
      <c r="E60" s="179">
        <f>E61</f>
        <v>150000</v>
      </c>
      <c r="F60" s="179">
        <f t="shared" ref="F60:V60" si="32">F61</f>
        <v>150000</v>
      </c>
      <c r="G60" s="179">
        <f t="shared" si="32"/>
        <v>150000</v>
      </c>
      <c r="H60" s="179">
        <f t="shared" si="32"/>
        <v>0</v>
      </c>
      <c r="I60" s="179">
        <f t="shared" si="32"/>
        <v>0</v>
      </c>
      <c r="J60" s="179">
        <f t="shared" si="32"/>
        <v>0</v>
      </c>
      <c r="K60" s="179">
        <f t="shared" si="32"/>
        <v>0</v>
      </c>
      <c r="L60" s="179">
        <f t="shared" si="32"/>
        <v>0</v>
      </c>
      <c r="M60" s="179">
        <f t="shared" si="32"/>
        <v>0</v>
      </c>
      <c r="N60" s="179">
        <f t="shared" si="32"/>
        <v>0</v>
      </c>
      <c r="O60" s="179">
        <f t="shared" si="32"/>
        <v>0</v>
      </c>
      <c r="P60" s="179">
        <f t="shared" si="32"/>
        <v>0</v>
      </c>
      <c r="Q60" s="179">
        <f t="shared" si="32"/>
        <v>0</v>
      </c>
      <c r="R60" s="179">
        <f t="shared" si="32"/>
        <v>0</v>
      </c>
      <c r="S60" s="179">
        <f t="shared" si="32"/>
        <v>0</v>
      </c>
      <c r="T60" s="179">
        <f t="shared" si="32"/>
        <v>0</v>
      </c>
      <c r="U60" s="179">
        <f t="shared" si="32"/>
        <v>150000</v>
      </c>
      <c r="V60" s="179">
        <f t="shared" si="32"/>
        <v>0</v>
      </c>
      <c r="W60" s="165">
        <f t="shared" si="20"/>
        <v>100</v>
      </c>
      <c r="X60" s="45"/>
      <c r="Y60" s="45"/>
      <c r="Z60" s="45"/>
      <c r="AA60" s="45"/>
      <c r="AB60" s="45"/>
      <c r="AC60" s="45"/>
      <c r="AD60" s="45"/>
      <c r="AE60" s="73"/>
      <c r="AF60" s="73"/>
      <c r="AG60" s="73"/>
      <c r="AH60" s="73"/>
      <c r="AI60" s="73"/>
      <c r="AJ60" s="73"/>
    </row>
    <row r="61" spans="1:36" s="74" customFormat="1" ht="118.5" customHeight="1">
      <c r="A61" s="43">
        <v>37</v>
      </c>
      <c r="B61" s="70">
        <v>3210</v>
      </c>
      <c r="C61" s="116" t="s">
        <v>34</v>
      </c>
      <c r="D61" s="281" t="s">
        <v>156</v>
      </c>
      <c r="E61" s="177">
        <v>150000</v>
      </c>
      <c r="F61" s="172">
        <f>G61+T61</f>
        <v>150000</v>
      </c>
      <c r="G61" s="172">
        <v>150000</v>
      </c>
      <c r="H61" s="177"/>
      <c r="I61" s="185"/>
      <c r="J61" s="177"/>
      <c r="K61" s="177"/>
      <c r="L61" s="177"/>
      <c r="M61" s="177"/>
      <c r="N61" s="177"/>
      <c r="O61" s="177"/>
      <c r="P61" s="178"/>
      <c r="Q61" s="178"/>
      <c r="R61" s="178"/>
      <c r="S61" s="178"/>
      <c r="T61" s="177">
        <f>H61+I61+J61</f>
        <v>0</v>
      </c>
      <c r="U61" s="163">
        <v>150000</v>
      </c>
      <c r="V61" s="172">
        <f>E61-F61</f>
        <v>0</v>
      </c>
      <c r="W61" s="165">
        <f t="shared" si="20"/>
        <v>100</v>
      </c>
      <c r="X61" s="45"/>
      <c r="Y61" s="45"/>
      <c r="Z61" s="45"/>
      <c r="AA61" s="45"/>
      <c r="AB61" s="45"/>
      <c r="AC61" s="45"/>
      <c r="AD61" s="45"/>
      <c r="AE61" s="73"/>
      <c r="AF61" s="73"/>
      <c r="AG61" s="73"/>
      <c r="AH61" s="73"/>
      <c r="AI61" s="73"/>
      <c r="AJ61" s="73"/>
    </row>
    <row r="62" spans="1:36" s="74" customFormat="1" ht="39.75" hidden="1" customHeight="1">
      <c r="A62" s="76">
        <v>11</v>
      </c>
      <c r="B62" s="100" t="s">
        <v>32</v>
      </c>
      <c r="C62" s="92" t="s">
        <v>33</v>
      </c>
      <c r="D62" s="93"/>
      <c r="E62" s="179">
        <f>E63+E64+E65+E66</f>
        <v>0</v>
      </c>
      <c r="F62" s="179">
        <f t="shared" ref="F62:V62" si="33">F63+F64+F65+F66</f>
        <v>0</v>
      </c>
      <c r="G62" s="179">
        <f t="shared" si="33"/>
        <v>0</v>
      </c>
      <c r="H62" s="179">
        <f t="shared" si="33"/>
        <v>0</v>
      </c>
      <c r="I62" s="179">
        <f t="shared" si="33"/>
        <v>0</v>
      </c>
      <c r="J62" s="179">
        <f t="shared" si="33"/>
        <v>0</v>
      </c>
      <c r="K62" s="179">
        <f t="shared" si="33"/>
        <v>0</v>
      </c>
      <c r="L62" s="179">
        <f t="shared" si="33"/>
        <v>0</v>
      </c>
      <c r="M62" s="179">
        <f t="shared" si="33"/>
        <v>0</v>
      </c>
      <c r="N62" s="179">
        <f t="shared" si="33"/>
        <v>0</v>
      </c>
      <c r="O62" s="179">
        <f t="shared" si="33"/>
        <v>0</v>
      </c>
      <c r="P62" s="179">
        <f t="shared" si="33"/>
        <v>0</v>
      </c>
      <c r="Q62" s="179">
        <f t="shared" si="33"/>
        <v>0</v>
      </c>
      <c r="R62" s="179">
        <f t="shared" si="33"/>
        <v>0</v>
      </c>
      <c r="S62" s="179">
        <f t="shared" si="33"/>
        <v>0</v>
      </c>
      <c r="T62" s="179">
        <f t="shared" si="33"/>
        <v>0</v>
      </c>
      <c r="U62" s="179">
        <f t="shared" si="33"/>
        <v>0</v>
      </c>
      <c r="V62" s="179">
        <f t="shared" si="33"/>
        <v>0</v>
      </c>
      <c r="W62" s="165" t="e">
        <f t="shared" si="20"/>
        <v>#DIV/0!</v>
      </c>
      <c r="X62" s="45"/>
      <c r="Y62" s="45"/>
      <c r="Z62" s="45"/>
      <c r="AA62" s="45"/>
      <c r="AB62" s="45"/>
      <c r="AC62" s="45"/>
      <c r="AD62" s="45"/>
      <c r="AE62" s="73"/>
      <c r="AF62" s="73"/>
      <c r="AG62" s="73"/>
      <c r="AH62" s="73"/>
      <c r="AI62" s="73"/>
      <c r="AJ62" s="73"/>
    </row>
    <row r="63" spans="1:36" s="74" customFormat="1" ht="106.5" hidden="1" customHeight="1">
      <c r="A63" s="43">
        <v>12</v>
      </c>
      <c r="B63" s="42" t="s">
        <v>12</v>
      </c>
      <c r="C63" s="116" t="s">
        <v>34</v>
      </c>
      <c r="D63" s="281"/>
      <c r="E63" s="177"/>
      <c r="F63" s="172">
        <f>G63+T63</f>
        <v>0</v>
      </c>
      <c r="G63" s="172"/>
      <c r="H63" s="177"/>
      <c r="I63" s="185"/>
      <c r="J63" s="177"/>
      <c r="K63" s="177"/>
      <c r="L63" s="177"/>
      <c r="M63" s="177"/>
      <c r="N63" s="177"/>
      <c r="O63" s="177"/>
      <c r="P63" s="178"/>
      <c r="Q63" s="178"/>
      <c r="R63" s="178"/>
      <c r="S63" s="178"/>
      <c r="T63" s="177">
        <f>H63+I63+J63+K63+L63+M63+N63+O63+P63</f>
        <v>0</v>
      </c>
      <c r="U63" s="163"/>
      <c r="V63" s="172">
        <f>E63-F63</f>
        <v>0</v>
      </c>
      <c r="W63" s="165" t="e">
        <f t="shared" si="20"/>
        <v>#DIV/0!</v>
      </c>
      <c r="X63" s="45"/>
      <c r="Y63" s="45"/>
      <c r="Z63" s="45"/>
      <c r="AA63" s="45"/>
      <c r="AB63" s="45"/>
      <c r="AC63" s="45"/>
      <c r="AD63" s="45"/>
      <c r="AE63" s="73"/>
      <c r="AF63" s="73"/>
      <c r="AG63" s="73"/>
      <c r="AH63" s="73"/>
      <c r="AI63" s="73"/>
      <c r="AJ63" s="73"/>
    </row>
    <row r="64" spans="1:36" s="74" customFormat="1" ht="60.75" hidden="1" customHeight="1">
      <c r="A64" s="43"/>
      <c r="B64" s="42" t="s">
        <v>12</v>
      </c>
      <c r="C64" s="116" t="s">
        <v>34</v>
      </c>
      <c r="D64" s="158"/>
      <c r="E64" s="177"/>
      <c r="F64" s="172">
        <f>G64+T64</f>
        <v>0</v>
      </c>
      <c r="G64" s="172"/>
      <c r="H64" s="177"/>
      <c r="I64" s="185"/>
      <c r="J64" s="177"/>
      <c r="K64" s="177"/>
      <c r="L64" s="177"/>
      <c r="M64" s="177"/>
      <c r="N64" s="177"/>
      <c r="O64" s="177"/>
      <c r="P64" s="178"/>
      <c r="Q64" s="178"/>
      <c r="R64" s="178"/>
      <c r="S64" s="178"/>
      <c r="T64" s="177">
        <f>H64+I64+J64+K64+L64+M64+N64+O64+P64</f>
        <v>0</v>
      </c>
      <c r="U64" s="198"/>
      <c r="V64" s="172">
        <f>E64-F64</f>
        <v>0</v>
      </c>
      <c r="W64" s="165" t="e">
        <f t="shared" si="20"/>
        <v>#DIV/0!</v>
      </c>
      <c r="X64" s="45"/>
      <c r="Y64" s="45"/>
      <c r="Z64" s="45"/>
      <c r="AA64" s="45"/>
      <c r="AB64" s="45"/>
      <c r="AC64" s="45"/>
      <c r="AD64" s="45"/>
      <c r="AE64" s="73"/>
      <c r="AF64" s="73"/>
      <c r="AG64" s="73"/>
      <c r="AH64" s="73"/>
      <c r="AI64" s="73"/>
      <c r="AJ64" s="73"/>
    </row>
    <row r="65" spans="1:36" s="74" customFormat="1" ht="62.25" hidden="1" customHeight="1">
      <c r="A65" s="43"/>
      <c r="B65" s="42"/>
      <c r="C65" s="116"/>
      <c r="D65" s="159"/>
      <c r="E65" s="177"/>
      <c r="F65" s="172">
        <f t="shared" ref="F65:F68" si="34">G65+T65</f>
        <v>0</v>
      </c>
      <c r="G65" s="172"/>
      <c r="H65" s="177"/>
      <c r="I65" s="185"/>
      <c r="J65" s="177"/>
      <c r="K65" s="177"/>
      <c r="L65" s="177"/>
      <c r="M65" s="177"/>
      <c r="N65" s="177"/>
      <c r="O65" s="177"/>
      <c r="P65" s="178"/>
      <c r="Q65" s="178"/>
      <c r="R65" s="178"/>
      <c r="S65" s="178"/>
      <c r="T65" s="177">
        <f t="shared" ref="T65:T66" si="35">H65+I65+J65+K65+L65+M65+N65+O65+P65</f>
        <v>0</v>
      </c>
      <c r="U65" s="198"/>
      <c r="V65" s="172">
        <f>E65-F65</f>
        <v>0</v>
      </c>
      <c r="W65" s="165" t="e">
        <f t="shared" si="20"/>
        <v>#DIV/0!</v>
      </c>
      <c r="X65" s="45"/>
      <c r="Y65" s="45"/>
      <c r="Z65" s="45"/>
      <c r="AA65" s="45"/>
      <c r="AB65" s="45"/>
      <c r="AC65" s="45"/>
      <c r="AD65" s="45"/>
      <c r="AE65" s="73"/>
      <c r="AF65" s="73"/>
      <c r="AG65" s="73"/>
      <c r="AH65" s="73"/>
      <c r="AI65" s="73"/>
      <c r="AJ65" s="73"/>
    </row>
    <row r="66" spans="1:36" s="74" customFormat="1" ht="16.5" hidden="1" customHeight="1">
      <c r="A66" s="43"/>
      <c r="B66" s="42" t="s">
        <v>12</v>
      </c>
      <c r="C66" s="116" t="s">
        <v>34</v>
      </c>
      <c r="D66" s="158"/>
      <c r="E66" s="177"/>
      <c r="F66" s="172">
        <f t="shared" si="34"/>
        <v>0</v>
      </c>
      <c r="G66" s="172"/>
      <c r="H66" s="177"/>
      <c r="I66" s="185"/>
      <c r="J66" s="177"/>
      <c r="K66" s="177"/>
      <c r="L66" s="177"/>
      <c r="M66" s="177"/>
      <c r="N66" s="177"/>
      <c r="O66" s="177"/>
      <c r="P66" s="178"/>
      <c r="Q66" s="178"/>
      <c r="R66" s="178"/>
      <c r="S66" s="178"/>
      <c r="T66" s="177">
        <f t="shared" si="35"/>
        <v>0</v>
      </c>
      <c r="U66" s="198"/>
      <c r="V66" s="172">
        <f>E66-F66</f>
        <v>0</v>
      </c>
      <c r="W66" s="165" t="e">
        <f t="shared" si="20"/>
        <v>#DIV/0!</v>
      </c>
      <c r="X66" s="45"/>
      <c r="Y66" s="45"/>
      <c r="Z66" s="45"/>
      <c r="AA66" s="45"/>
      <c r="AB66" s="45"/>
      <c r="AC66" s="45"/>
      <c r="AD66" s="45"/>
      <c r="AE66" s="73"/>
      <c r="AF66" s="73"/>
      <c r="AG66" s="73"/>
      <c r="AH66" s="73"/>
      <c r="AI66" s="73"/>
      <c r="AJ66" s="73"/>
    </row>
    <row r="67" spans="1:36" s="74" customFormat="1" ht="62.25" hidden="1" customHeight="1">
      <c r="A67" s="76"/>
      <c r="B67" s="153" t="s">
        <v>53</v>
      </c>
      <c r="C67" s="211"/>
      <c r="D67" s="195"/>
      <c r="E67" s="179">
        <f>E68+E69</f>
        <v>0</v>
      </c>
      <c r="F67" s="179">
        <f t="shared" ref="F67:V67" si="36">F68+F69</f>
        <v>0</v>
      </c>
      <c r="G67" s="179">
        <f t="shared" si="36"/>
        <v>0</v>
      </c>
      <c r="H67" s="179">
        <f t="shared" si="36"/>
        <v>0</v>
      </c>
      <c r="I67" s="179">
        <f t="shared" si="36"/>
        <v>0</v>
      </c>
      <c r="J67" s="179">
        <f t="shared" si="36"/>
        <v>0</v>
      </c>
      <c r="K67" s="179">
        <f t="shared" si="36"/>
        <v>0</v>
      </c>
      <c r="L67" s="179">
        <f t="shared" si="36"/>
        <v>0</v>
      </c>
      <c r="M67" s="179">
        <f t="shared" si="36"/>
        <v>0</v>
      </c>
      <c r="N67" s="179">
        <f t="shared" si="36"/>
        <v>0</v>
      </c>
      <c r="O67" s="179">
        <f t="shared" si="36"/>
        <v>0</v>
      </c>
      <c r="P67" s="179">
        <f t="shared" si="36"/>
        <v>0</v>
      </c>
      <c r="Q67" s="179">
        <f t="shared" si="36"/>
        <v>0</v>
      </c>
      <c r="R67" s="179">
        <f t="shared" si="36"/>
        <v>0</v>
      </c>
      <c r="S67" s="179">
        <f t="shared" si="36"/>
        <v>0</v>
      </c>
      <c r="T67" s="179">
        <f t="shared" si="36"/>
        <v>0</v>
      </c>
      <c r="U67" s="179">
        <f t="shared" si="36"/>
        <v>0</v>
      </c>
      <c r="V67" s="179">
        <f t="shared" si="36"/>
        <v>0</v>
      </c>
      <c r="W67" s="165" t="e">
        <f t="shared" si="20"/>
        <v>#DIV/0!</v>
      </c>
      <c r="X67" s="45"/>
      <c r="Y67" s="45"/>
      <c r="Z67" s="45"/>
      <c r="AA67" s="45"/>
      <c r="AB67" s="45"/>
      <c r="AC67" s="45"/>
      <c r="AD67" s="45"/>
      <c r="AE67" s="73"/>
      <c r="AF67" s="73"/>
      <c r="AG67" s="73"/>
      <c r="AH67" s="73"/>
      <c r="AI67" s="73"/>
      <c r="AJ67" s="73"/>
    </row>
    <row r="68" spans="1:36" s="74" customFormat="1" ht="90" hidden="1" customHeight="1">
      <c r="A68" s="43"/>
      <c r="B68" s="42" t="s">
        <v>12</v>
      </c>
      <c r="C68" s="116" t="s">
        <v>34</v>
      </c>
      <c r="D68" s="247"/>
      <c r="E68" s="177"/>
      <c r="F68" s="172">
        <f t="shared" si="34"/>
        <v>0</v>
      </c>
      <c r="G68" s="172"/>
      <c r="H68" s="177"/>
      <c r="I68" s="185"/>
      <c r="J68" s="177"/>
      <c r="K68" s="177"/>
      <c r="L68" s="177"/>
      <c r="M68" s="177"/>
      <c r="N68" s="177"/>
      <c r="O68" s="177"/>
      <c r="P68" s="178"/>
      <c r="Q68" s="178"/>
      <c r="R68" s="178"/>
      <c r="S68" s="178"/>
      <c r="T68" s="177">
        <f>H68+I68+J68</f>
        <v>0</v>
      </c>
      <c r="U68" s="163"/>
      <c r="V68" s="172">
        <f>E68-F68</f>
        <v>0</v>
      </c>
      <c r="W68" s="165" t="e">
        <f t="shared" si="20"/>
        <v>#DIV/0!</v>
      </c>
      <c r="X68" s="45"/>
      <c r="Y68" s="45"/>
      <c r="Z68" s="45"/>
      <c r="AA68" s="45"/>
      <c r="AB68" s="45"/>
      <c r="AC68" s="45"/>
      <c r="AD68" s="45"/>
      <c r="AE68" s="73"/>
      <c r="AF68" s="73"/>
      <c r="AG68" s="73"/>
      <c r="AH68" s="73"/>
      <c r="AI68" s="73"/>
      <c r="AJ68" s="73"/>
    </row>
    <row r="69" spans="1:36" s="74" customFormat="1" ht="86.25" hidden="1" customHeight="1">
      <c r="A69" s="43"/>
      <c r="B69" s="42"/>
      <c r="C69" s="203" t="s">
        <v>34</v>
      </c>
      <c r="D69" s="152"/>
      <c r="E69" s="177"/>
      <c r="F69" s="172">
        <f>G69+T69</f>
        <v>0</v>
      </c>
      <c r="G69" s="172"/>
      <c r="H69" s="177"/>
      <c r="I69" s="185"/>
      <c r="J69" s="177"/>
      <c r="K69" s="177"/>
      <c r="L69" s="177"/>
      <c r="M69" s="177"/>
      <c r="N69" s="177"/>
      <c r="O69" s="177"/>
      <c r="P69" s="178"/>
      <c r="Q69" s="178"/>
      <c r="R69" s="178"/>
      <c r="S69" s="178"/>
      <c r="T69" s="177">
        <f>H69+I69+J69</f>
        <v>0</v>
      </c>
      <c r="U69" s="198">
        <v>0</v>
      </c>
      <c r="V69" s="172">
        <f>E69-F69</f>
        <v>0</v>
      </c>
      <c r="W69" s="165" t="e">
        <f t="shared" si="20"/>
        <v>#DIV/0!</v>
      </c>
      <c r="X69" s="45"/>
      <c r="Y69" s="45"/>
      <c r="Z69" s="45"/>
      <c r="AA69" s="45"/>
      <c r="AB69" s="45"/>
      <c r="AC69" s="45"/>
      <c r="AD69" s="45"/>
      <c r="AE69" s="73"/>
      <c r="AF69" s="73"/>
      <c r="AG69" s="73"/>
      <c r="AH69" s="73"/>
      <c r="AI69" s="73"/>
      <c r="AJ69" s="73"/>
    </row>
    <row r="70" spans="1:36" s="74" customFormat="1" ht="97.5" hidden="1" customHeight="1">
      <c r="A70" s="76"/>
      <c r="B70" s="153" t="s">
        <v>53</v>
      </c>
      <c r="C70" s="121" t="s">
        <v>54</v>
      </c>
      <c r="D70" s="210"/>
      <c r="E70" s="179">
        <f>E71</f>
        <v>0</v>
      </c>
      <c r="F70" s="179">
        <f t="shared" ref="F70:V70" si="37">F71</f>
        <v>0</v>
      </c>
      <c r="G70" s="179">
        <f t="shared" si="37"/>
        <v>0</v>
      </c>
      <c r="H70" s="179">
        <f t="shared" si="37"/>
        <v>0</v>
      </c>
      <c r="I70" s="179">
        <f t="shared" si="37"/>
        <v>0</v>
      </c>
      <c r="J70" s="179">
        <f t="shared" si="37"/>
        <v>0</v>
      </c>
      <c r="K70" s="179">
        <f t="shared" si="37"/>
        <v>0</v>
      </c>
      <c r="L70" s="179">
        <f t="shared" si="37"/>
        <v>0</v>
      </c>
      <c r="M70" s="179">
        <f t="shared" si="37"/>
        <v>0</v>
      </c>
      <c r="N70" s="179">
        <f t="shared" si="37"/>
        <v>0</v>
      </c>
      <c r="O70" s="179">
        <f t="shared" si="37"/>
        <v>0</v>
      </c>
      <c r="P70" s="179">
        <f t="shared" si="37"/>
        <v>0</v>
      </c>
      <c r="Q70" s="179">
        <f t="shared" si="37"/>
        <v>0</v>
      </c>
      <c r="R70" s="179">
        <f t="shared" si="37"/>
        <v>0</v>
      </c>
      <c r="S70" s="179">
        <f t="shared" si="37"/>
        <v>0</v>
      </c>
      <c r="T70" s="179">
        <f t="shared" si="37"/>
        <v>0</v>
      </c>
      <c r="U70" s="179">
        <f t="shared" si="37"/>
        <v>0</v>
      </c>
      <c r="V70" s="179">
        <f t="shared" si="37"/>
        <v>0</v>
      </c>
      <c r="W70" s="165" t="e">
        <f t="shared" si="20"/>
        <v>#DIV/0!</v>
      </c>
      <c r="X70" s="45"/>
      <c r="Y70" s="45"/>
      <c r="Z70" s="45"/>
      <c r="AA70" s="45"/>
      <c r="AB70" s="45"/>
      <c r="AC70" s="45"/>
      <c r="AD70" s="45"/>
      <c r="AE70" s="73"/>
      <c r="AF70" s="73"/>
      <c r="AG70" s="73"/>
      <c r="AH70" s="73"/>
      <c r="AI70" s="73"/>
      <c r="AJ70" s="73"/>
    </row>
    <row r="71" spans="1:36" s="74" customFormat="1" ht="106.5" hidden="1" customHeight="1">
      <c r="A71" s="43"/>
      <c r="B71" s="42"/>
      <c r="C71" s="116"/>
      <c r="D71" s="208"/>
      <c r="E71" s="177"/>
      <c r="F71" s="172">
        <f>G71+T71</f>
        <v>0</v>
      </c>
      <c r="G71" s="172"/>
      <c r="H71" s="177"/>
      <c r="I71" s="185"/>
      <c r="J71" s="177"/>
      <c r="K71" s="177"/>
      <c r="L71" s="177"/>
      <c r="M71" s="177"/>
      <c r="N71" s="177"/>
      <c r="O71" s="177"/>
      <c r="P71" s="178"/>
      <c r="Q71" s="178"/>
      <c r="R71" s="178"/>
      <c r="S71" s="178"/>
      <c r="T71" s="177">
        <f>I71+J71+K71+L71+M71+H71</f>
        <v>0</v>
      </c>
      <c r="U71" s="163">
        <v>0</v>
      </c>
      <c r="V71" s="172">
        <f>E71-F71</f>
        <v>0</v>
      </c>
      <c r="W71" s="165" t="e">
        <f t="shared" si="20"/>
        <v>#DIV/0!</v>
      </c>
      <c r="X71" s="45"/>
      <c r="Y71" s="45"/>
      <c r="Z71" s="45"/>
      <c r="AA71" s="45"/>
      <c r="AB71" s="45"/>
      <c r="AC71" s="45"/>
      <c r="AD71" s="45"/>
      <c r="AE71" s="73"/>
      <c r="AF71" s="73"/>
      <c r="AG71" s="73"/>
      <c r="AH71" s="73"/>
      <c r="AI71" s="73"/>
      <c r="AJ71" s="73"/>
    </row>
    <row r="72" spans="1:36" s="74" customFormat="1" ht="86.25" hidden="1" customHeight="1">
      <c r="A72" s="76"/>
      <c r="B72" s="153" t="s">
        <v>47</v>
      </c>
      <c r="C72" s="121" t="s">
        <v>48</v>
      </c>
      <c r="D72" s="194"/>
      <c r="E72" s="179">
        <f>E73</f>
        <v>0</v>
      </c>
      <c r="F72" s="179">
        <f t="shared" ref="F72:V72" si="38">F73</f>
        <v>0</v>
      </c>
      <c r="G72" s="179">
        <f t="shared" si="38"/>
        <v>0</v>
      </c>
      <c r="H72" s="179">
        <f t="shared" si="38"/>
        <v>0</v>
      </c>
      <c r="I72" s="179">
        <f t="shared" si="38"/>
        <v>0</v>
      </c>
      <c r="J72" s="179">
        <f t="shared" si="38"/>
        <v>0</v>
      </c>
      <c r="K72" s="179">
        <f t="shared" si="38"/>
        <v>0</v>
      </c>
      <c r="L72" s="179">
        <f t="shared" si="38"/>
        <v>0</v>
      </c>
      <c r="M72" s="179">
        <f t="shared" si="38"/>
        <v>0</v>
      </c>
      <c r="N72" s="179">
        <f t="shared" si="38"/>
        <v>0</v>
      </c>
      <c r="O72" s="179">
        <f t="shared" si="38"/>
        <v>0</v>
      </c>
      <c r="P72" s="179">
        <f t="shared" si="38"/>
        <v>0</v>
      </c>
      <c r="Q72" s="179">
        <f t="shared" si="38"/>
        <v>0</v>
      </c>
      <c r="R72" s="179">
        <f t="shared" si="38"/>
        <v>0</v>
      </c>
      <c r="S72" s="179">
        <f t="shared" si="38"/>
        <v>0</v>
      </c>
      <c r="T72" s="179">
        <f t="shared" si="38"/>
        <v>0</v>
      </c>
      <c r="U72" s="179">
        <f t="shared" si="38"/>
        <v>0</v>
      </c>
      <c r="V72" s="179">
        <f t="shared" si="38"/>
        <v>0</v>
      </c>
      <c r="W72" s="165" t="e">
        <f t="shared" si="20"/>
        <v>#DIV/0!</v>
      </c>
      <c r="X72" s="45"/>
      <c r="Y72" s="45"/>
      <c r="Z72" s="45"/>
      <c r="AA72" s="45"/>
      <c r="AB72" s="45"/>
      <c r="AC72" s="45"/>
      <c r="AD72" s="45"/>
      <c r="AE72" s="73"/>
      <c r="AF72" s="73"/>
      <c r="AG72" s="73"/>
      <c r="AH72" s="73"/>
      <c r="AI72" s="73"/>
      <c r="AJ72" s="73"/>
    </row>
    <row r="73" spans="1:36" s="74" customFormat="1" ht="86.25" hidden="1" customHeight="1">
      <c r="A73" s="43"/>
      <c r="B73" s="42" t="s">
        <v>12</v>
      </c>
      <c r="C73" s="116" t="s">
        <v>36</v>
      </c>
      <c r="D73" s="158"/>
      <c r="E73" s="177"/>
      <c r="F73" s="172">
        <f>G73+T73</f>
        <v>0</v>
      </c>
      <c r="G73" s="172"/>
      <c r="H73" s="177"/>
      <c r="I73" s="185"/>
      <c r="J73" s="177"/>
      <c r="K73" s="177"/>
      <c r="L73" s="177"/>
      <c r="M73" s="177"/>
      <c r="N73" s="177"/>
      <c r="O73" s="177"/>
      <c r="P73" s="178"/>
      <c r="Q73" s="178"/>
      <c r="R73" s="178"/>
      <c r="S73" s="178"/>
      <c r="T73" s="177">
        <f>H73+I73+J73+K73+L73</f>
        <v>0</v>
      </c>
      <c r="U73" s="198"/>
      <c r="V73" s="172">
        <f>E73-F73</f>
        <v>0</v>
      </c>
      <c r="W73" s="165" t="e">
        <f t="shared" si="20"/>
        <v>#DIV/0!</v>
      </c>
      <c r="X73" s="45"/>
      <c r="Y73" s="45"/>
      <c r="Z73" s="45"/>
      <c r="AA73" s="45"/>
      <c r="AB73" s="45"/>
      <c r="AC73" s="45"/>
      <c r="AD73" s="45"/>
      <c r="AE73" s="73"/>
      <c r="AF73" s="73"/>
      <c r="AG73" s="73"/>
      <c r="AH73" s="73"/>
      <c r="AI73" s="73"/>
      <c r="AJ73" s="73"/>
    </row>
    <row r="74" spans="1:36" ht="59.25" hidden="1" customHeight="1">
      <c r="A74" s="64">
        <v>32</v>
      </c>
      <c r="B74" s="327" t="s">
        <v>46</v>
      </c>
      <c r="C74" s="121" t="s">
        <v>35</v>
      </c>
      <c r="D74" s="282"/>
      <c r="E74" s="175">
        <f>E75</f>
        <v>0</v>
      </c>
      <c r="F74" s="175">
        <f t="shared" ref="F74:V74" si="39">F75</f>
        <v>0</v>
      </c>
      <c r="G74" s="175">
        <f t="shared" si="39"/>
        <v>0</v>
      </c>
      <c r="H74" s="175">
        <f t="shared" si="39"/>
        <v>0</v>
      </c>
      <c r="I74" s="175">
        <f t="shared" si="39"/>
        <v>0</v>
      </c>
      <c r="J74" s="175">
        <f t="shared" si="39"/>
        <v>0</v>
      </c>
      <c r="K74" s="175">
        <f t="shared" si="39"/>
        <v>0</v>
      </c>
      <c r="L74" s="175">
        <f t="shared" si="39"/>
        <v>0</v>
      </c>
      <c r="M74" s="175">
        <f t="shared" si="39"/>
        <v>0</v>
      </c>
      <c r="N74" s="175">
        <f t="shared" si="39"/>
        <v>0</v>
      </c>
      <c r="O74" s="175">
        <f t="shared" si="39"/>
        <v>0</v>
      </c>
      <c r="P74" s="175">
        <f t="shared" si="39"/>
        <v>0</v>
      </c>
      <c r="Q74" s="175">
        <f t="shared" si="39"/>
        <v>0</v>
      </c>
      <c r="R74" s="175">
        <f t="shared" si="39"/>
        <v>0</v>
      </c>
      <c r="S74" s="175">
        <f t="shared" si="39"/>
        <v>0</v>
      </c>
      <c r="T74" s="175">
        <f t="shared" si="39"/>
        <v>0</v>
      </c>
      <c r="U74" s="175">
        <f t="shared" si="39"/>
        <v>0</v>
      </c>
      <c r="V74" s="175">
        <f t="shared" si="39"/>
        <v>0</v>
      </c>
      <c r="W74" s="165" t="e">
        <f t="shared" si="20"/>
        <v>#DIV/0!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88.5" hidden="1" customHeight="1">
      <c r="A75" s="18">
        <v>33</v>
      </c>
      <c r="B75" s="20">
        <v>3121</v>
      </c>
      <c r="C75" s="116" t="s">
        <v>62</v>
      </c>
      <c r="D75" s="230"/>
      <c r="E75" s="180"/>
      <c r="F75" s="166">
        <f t="shared" ref="F75:F83" si="40">G75+T75</f>
        <v>0</v>
      </c>
      <c r="G75" s="166"/>
      <c r="H75" s="307"/>
      <c r="I75" s="308"/>
      <c r="J75" s="308"/>
      <c r="K75" s="308"/>
      <c r="L75" s="309"/>
      <c r="M75" s="309"/>
      <c r="N75" s="310"/>
      <c r="O75" s="310"/>
      <c r="P75" s="310"/>
      <c r="Q75" s="310"/>
      <c r="R75" s="310"/>
      <c r="S75" s="310"/>
      <c r="T75" s="172">
        <f>H75+I75+J75+K75+L75+M75+N75+O75+P75+Q75+R75+S75</f>
        <v>0</v>
      </c>
      <c r="U75" s="311">
        <v>0</v>
      </c>
      <c r="V75" s="300">
        <f t="shared" ref="V75:V81" si="41">E75-F75</f>
        <v>0</v>
      </c>
      <c r="W75" s="165" t="e">
        <f t="shared" si="20"/>
        <v>#DIV/0!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21.75" hidden="1" customHeight="1">
      <c r="A76" s="18"/>
      <c r="B76" s="20"/>
      <c r="C76" s="19"/>
      <c r="D76" s="9"/>
      <c r="E76" s="180"/>
      <c r="F76" s="181">
        <f t="shared" si="40"/>
        <v>0</v>
      </c>
      <c r="G76" s="304"/>
      <c r="H76" s="308"/>
      <c r="I76" s="308"/>
      <c r="J76" s="308"/>
      <c r="K76" s="308"/>
      <c r="L76" s="309"/>
      <c r="M76" s="309"/>
      <c r="N76" s="309"/>
      <c r="O76" s="309"/>
      <c r="P76" s="309"/>
      <c r="Q76" s="309"/>
      <c r="R76" s="309"/>
      <c r="S76" s="309"/>
      <c r="T76" s="172">
        <f>H76+I76+J76+K76+L76+M76+N76+O76+P76+Q76+R76+S76</f>
        <v>0</v>
      </c>
      <c r="U76" s="172"/>
      <c r="V76" s="182">
        <f t="shared" si="41"/>
        <v>0</v>
      </c>
      <c r="W76" s="165" t="e">
        <f t="shared" si="20"/>
        <v>#DIV/0!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21.75" hidden="1" customHeight="1">
      <c r="A77" s="18"/>
      <c r="B77" s="20"/>
      <c r="C77" s="19"/>
      <c r="D77" s="9"/>
      <c r="E77" s="180"/>
      <c r="F77" s="181">
        <f t="shared" si="40"/>
        <v>0</v>
      </c>
      <c r="G77" s="304"/>
      <c r="H77" s="308"/>
      <c r="I77" s="308"/>
      <c r="J77" s="308"/>
      <c r="K77" s="308"/>
      <c r="L77" s="309"/>
      <c r="M77" s="309"/>
      <c r="N77" s="309"/>
      <c r="O77" s="309"/>
      <c r="P77" s="309"/>
      <c r="Q77" s="309"/>
      <c r="R77" s="309"/>
      <c r="S77" s="309"/>
      <c r="T77" s="172">
        <f>H77+I77+J77+K77+L77+M77+N77+O77+P77+Q77+R77+S77</f>
        <v>0</v>
      </c>
      <c r="U77" s="172"/>
      <c r="V77" s="182">
        <f t="shared" si="41"/>
        <v>0</v>
      </c>
      <c r="W77" s="165" t="e">
        <f t="shared" ref="W77:W143" si="42">U77*100/E77</f>
        <v>#DIV/0!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0.75" hidden="1" customHeight="1">
      <c r="A78" s="18"/>
      <c r="D78" s="101"/>
      <c r="E78" s="177"/>
      <c r="F78" s="181">
        <f t="shared" si="40"/>
        <v>0</v>
      </c>
      <c r="G78" s="181"/>
      <c r="H78" s="312"/>
      <c r="I78" s="312"/>
      <c r="J78" s="312"/>
      <c r="K78" s="312"/>
      <c r="L78" s="309"/>
      <c r="M78" s="309"/>
      <c r="N78" s="309"/>
      <c r="O78" s="309"/>
      <c r="P78" s="309"/>
      <c r="Q78" s="309"/>
      <c r="R78" s="309"/>
      <c r="S78" s="309"/>
      <c r="T78" s="172">
        <f>H78+I78+J78+K78+L78+M78+N78</f>
        <v>0</v>
      </c>
      <c r="U78" s="172"/>
      <c r="V78" s="182">
        <f t="shared" si="41"/>
        <v>0</v>
      </c>
      <c r="W78" s="165" t="e">
        <f t="shared" si="42"/>
        <v>#DIV/0!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98.25" hidden="1" customHeight="1">
      <c r="A79" s="18"/>
      <c r="B79" s="20"/>
      <c r="C79" s="19"/>
      <c r="D79" s="89"/>
      <c r="E79" s="177"/>
      <c r="F79" s="181">
        <f t="shared" si="40"/>
        <v>0</v>
      </c>
      <c r="G79" s="181"/>
      <c r="H79" s="312"/>
      <c r="I79" s="312"/>
      <c r="J79" s="312"/>
      <c r="K79" s="312"/>
      <c r="L79" s="309"/>
      <c r="M79" s="309"/>
      <c r="N79" s="309"/>
      <c r="O79" s="309"/>
      <c r="P79" s="309"/>
      <c r="Q79" s="309"/>
      <c r="R79" s="309"/>
      <c r="S79" s="309"/>
      <c r="T79" s="172">
        <f>H79+I79+J79+K79+L79+M79+N79+O79+P79+Q79+R79+S79</f>
        <v>0</v>
      </c>
      <c r="U79" s="172"/>
      <c r="V79" s="182">
        <f t="shared" si="41"/>
        <v>0</v>
      </c>
      <c r="W79" s="165" t="e">
        <f t="shared" si="42"/>
        <v>#DIV/0!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84" hidden="1" customHeight="1">
      <c r="A80" s="18"/>
      <c r="B80" s="20"/>
      <c r="C80" s="136"/>
      <c r="D80" s="229"/>
      <c r="E80" s="177"/>
      <c r="F80" s="166">
        <f t="shared" si="40"/>
        <v>0</v>
      </c>
      <c r="G80" s="166"/>
      <c r="H80" s="163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>
        <f>H80+I80+J80+K80+L80+M80+N80+O80+P80+Q80+R80+S80</f>
        <v>0</v>
      </c>
      <c r="U80" s="163"/>
      <c r="V80" s="165">
        <f t="shared" si="41"/>
        <v>0</v>
      </c>
      <c r="W80" s="165" t="e">
        <f t="shared" si="42"/>
        <v>#DIV/0!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97.5" hidden="1" customHeight="1">
      <c r="A81" s="18"/>
      <c r="B81" s="70"/>
      <c r="C81" s="212"/>
      <c r="D81" s="208"/>
      <c r="E81" s="177"/>
      <c r="F81" s="166">
        <f>G81+T81</f>
        <v>0</v>
      </c>
      <c r="G81" s="181"/>
      <c r="H81" s="308"/>
      <c r="I81" s="308"/>
      <c r="J81" s="308"/>
      <c r="K81" s="308"/>
      <c r="L81" s="309"/>
      <c r="M81" s="301"/>
      <c r="N81" s="309"/>
      <c r="O81" s="309"/>
      <c r="P81" s="309"/>
      <c r="Q81" s="309"/>
      <c r="R81" s="309"/>
      <c r="S81" s="309"/>
      <c r="T81" s="172">
        <f>H81+I81+J81+K81</f>
        <v>0</v>
      </c>
      <c r="U81" s="172"/>
      <c r="V81" s="165">
        <f t="shared" si="41"/>
        <v>0</v>
      </c>
      <c r="W81" s="165" t="e">
        <f t="shared" si="42"/>
        <v>#DIV/0!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50.25" customHeight="1">
      <c r="A82" s="76">
        <v>38</v>
      </c>
      <c r="B82" s="383" t="s">
        <v>104</v>
      </c>
      <c r="C82" s="85" t="s">
        <v>99</v>
      </c>
      <c r="D82" s="283"/>
      <c r="E82" s="179">
        <f>E83</f>
        <v>300000</v>
      </c>
      <c r="F82" s="179">
        <f t="shared" ref="F82" si="43">F83</f>
        <v>278016</v>
      </c>
      <c r="G82" s="179">
        <f t="shared" ref="G82" si="44">G83</f>
        <v>278016</v>
      </c>
      <c r="H82" s="179">
        <f t="shared" ref="H82" si="45">H83</f>
        <v>0</v>
      </c>
      <c r="I82" s="179">
        <f t="shared" ref="I82" si="46">I83</f>
        <v>0</v>
      </c>
      <c r="J82" s="179">
        <f t="shared" ref="J82" si="47">J83</f>
        <v>0</v>
      </c>
      <c r="K82" s="179">
        <f t="shared" ref="K82" si="48">K83</f>
        <v>0</v>
      </c>
      <c r="L82" s="179">
        <f t="shared" ref="L82" si="49">L83</f>
        <v>0</v>
      </c>
      <c r="M82" s="179">
        <f t="shared" ref="M82" si="50">M83</f>
        <v>0</v>
      </c>
      <c r="N82" s="179">
        <f t="shared" ref="N82" si="51">N83</f>
        <v>0</v>
      </c>
      <c r="O82" s="179">
        <f t="shared" ref="O82" si="52">O83</f>
        <v>0</v>
      </c>
      <c r="P82" s="179">
        <f t="shared" ref="P82" si="53">P83</f>
        <v>0</v>
      </c>
      <c r="Q82" s="179">
        <f t="shared" ref="Q82" si="54">Q83</f>
        <v>0</v>
      </c>
      <c r="R82" s="179">
        <f t="shared" ref="R82" si="55">R83</f>
        <v>0</v>
      </c>
      <c r="S82" s="179">
        <f t="shared" ref="S82" si="56">S83</f>
        <v>0</v>
      </c>
      <c r="T82" s="179">
        <f t="shared" ref="T82" si="57">T83</f>
        <v>0</v>
      </c>
      <c r="U82" s="179">
        <f t="shared" ref="U82" si="58">U83</f>
        <v>278016</v>
      </c>
      <c r="V82" s="179">
        <f t="shared" ref="V82" si="59">V83</f>
        <v>21984</v>
      </c>
      <c r="W82" s="165">
        <f t="shared" si="42"/>
        <v>92.671999999999997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200.25" customHeight="1">
      <c r="A83" s="18">
        <v>39</v>
      </c>
      <c r="B83" s="70">
        <v>3142</v>
      </c>
      <c r="C83" s="246" t="s">
        <v>31</v>
      </c>
      <c r="D83" s="281" t="s">
        <v>243</v>
      </c>
      <c r="E83" s="177">
        <v>300000</v>
      </c>
      <c r="F83" s="166">
        <f t="shared" si="40"/>
        <v>278016</v>
      </c>
      <c r="G83" s="166">
        <v>278016</v>
      </c>
      <c r="H83" s="172"/>
      <c r="I83" s="313"/>
      <c r="J83" s="308"/>
      <c r="K83" s="308"/>
      <c r="L83" s="309"/>
      <c r="M83" s="301"/>
      <c r="N83" s="309"/>
      <c r="O83" s="309"/>
      <c r="P83" s="309"/>
      <c r="Q83" s="309"/>
      <c r="R83" s="309"/>
      <c r="S83" s="309"/>
      <c r="T83" s="172">
        <f t="shared" ref="T83" si="60">H83+I83+J83+K83+L83+M83+N83+O83+P83+Q83+R83+S83</f>
        <v>0</v>
      </c>
      <c r="U83" s="163">
        <v>278016</v>
      </c>
      <c r="V83" s="165">
        <f>E83-F83</f>
        <v>21984</v>
      </c>
      <c r="W83" s="165">
        <f t="shared" si="42"/>
        <v>92.671999999999997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73.5" customHeight="1">
      <c r="A84" s="76">
        <v>40</v>
      </c>
      <c r="B84" s="153" t="s">
        <v>159</v>
      </c>
      <c r="C84" s="236" t="s">
        <v>101</v>
      </c>
      <c r="D84" s="335"/>
      <c r="E84" s="179">
        <f>E85</f>
        <v>1000000</v>
      </c>
      <c r="F84" s="179">
        <f t="shared" ref="F84:V84" si="61">F85</f>
        <v>0</v>
      </c>
      <c r="G84" s="179">
        <f t="shared" si="61"/>
        <v>0</v>
      </c>
      <c r="H84" s="179">
        <f t="shared" si="61"/>
        <v>0</v>
      </c>
      <c r="I84" s="179">
        <f t="shared" si="61"/>
        <v>0</v>
      </c>
      <c r="J84" s="179">
        <f t="shared" si="61"/>
        <v>0</v>
      </c>
      <c r="K84" s="179">
        <f t="shared" si="61"/>
        <v>0</v>
      </c>
      <c r="L84" s="179">
        <f t="shared" si="61"/>
        <v>0</v>
      </c>
      <c r="M84" s="179">
        <f t="shared" si="61"/>
        <v>0</v>
      </c>
      <c r="N84" s="179">
        <f t="shared" si="61"/>
        <v>0</v>
      </c>
      <c r="O84" s="179">
        <f t="shared" si="61"/>
        <v>0</v>
      </c>
      <c r="P84" s="179">
        <f t="shared" si="61"/>
        <v>0</v>
      </c>
      <c r="Q84" s="179">
        <f t="shared" si="61"/>
        <v>0</v>
      </c>
      <c r="R84" s="179">
        <f t="shared" si="61"/>
        <v>0</v>
      </c>
      <c r="S84" s="179">
        <f t="shared" si="61"/>
        <v>0</v>
      </c>
      <c r="T84" s="179">
        <f t="shared" si="61"/>
        <v>0</v>
      </c>
      <c r="U84" s="179">
        <f t="shared" si="61"/>
        <v>0</v>
      </c>
      <c r="V84" s="179">
        <f t="shared" si="61"/>
        <v>1000000</v>
      </c>
      <c r="W84" s="165">
        <f t="shared" si="42"/>
        <v>0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126.75" customHeight="1">
      <c r="A85" s="18">
        <v>41</v>
      </c>
      <c r="B85" s="70">
        <v>3142</v>
      </c>
      <c r="C85" s="246" t="s">
        <v>31</v>
      </c>
      <c r="D85" s="281" t="s">
        <v>158</v>
      </c>
      <c r="E85" s="177">
        <v>1000000</v>
      </c>
      <c r="F85" s="166">
        <f>G85+T85</f>
        <v>0</v>
      </c>
      <c r="G85" s="166"/>
      <c r="H85" s="313"/>
      <c r="I85" s="313"/>
      <c r="J85" s="308"/>
      <c r="K85" s="308"/>
      <c r="L85" s="309"/>
      <c r="M85" s="301"/>
      <c r="N85" s="309"/>
      <c r="O85" s="309"/>
      <c r="P85" s="309"/>
      <c r="Q85" s="309"/>
      <c r="R85" s="309"/>
      <c r="S85" s="309"/>
      <c r="T85" s="172">
        <f>H85+I85+J85</f>
        <v>0</v>
      </c>
      <c r="U85" s="163">
        <v>0</v>
      </c>
      <c r="V85" s="165">
        <f>E85-F85</f>
        <v>1000000</v>
      </c>
      <c r="W85" s="165">
        <f t="shared" si="42"/>
        <v>0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106.5" customHeight="1">
      <c r="A86" s="76">
        <v>42</v>
      </c>
      <c r="B86" s="153" t="s">
        <v>189</v>
      </c>
      <c r="C86" s="236" t="s">
        <v>187</v>
      </c>
      <c r="D86" s="367"/>
      <c r="E86" s="179">
        <f>E87</f>
        <v>500000</v>
      </c>
      <c r="F86" s="179">
        <f t="shared" ref="F86:V86" si="62">F87</f>
        <v>0</v>
      </c>
      <c r="G86" s="179">
        <f t="shared" si="62"/>
        <v>0</v>
      </c>
      <c r="H86" s="179">
        <f t="shared" si="62"/>
        <v>0</v>
      </c>
      <c r="I86" s="179">
        <f t="shared" si="62"/>
        <v>0</v>
      </c>
      <c r="J86" s="179">
        <f t="shared" si="62"/>
        <v>0</v>
      </c>
      <c r="K86" s="179">
        <f t="shared" si="62"/>
        <v>0</v>
      </c>
      <c r="L86" s="179">
        <f t="shared" si="62"/>
        <v>0</v>
      </c>
      <c r="M86" s="179">
        <f t="shared" si="62"/>
        <v>0</v>
      </c>
      <c r="N86" s="179">
        <f t="shared" si="62"/>
        <v>0</v>
      </c>
      <c r="O86" s="179">
        <f t="shared" si="62"/>
        <v>0</v>
      </c>
      <c r="P86" s="179">
        <f t="shared" si="62"/>
        <v>0</v>
      </c>
      <c r="Q86" s="179">
        <f t="shared" si="62"/>
        <v>0</v>
      </c>
      <c r="R86" s="179">
        <f t="shared" si="62"/>
        <v>0</v>
      </c>
      <c r="S86" s="179">
        <f t="shared" si="62"/>
        <v>0</v>
      </c>
      <c r="T86" s="179">
        <f t="shared" si="62"/>
        <v>0</v>
      </c>
      <c r="U86" s="179">
        <f t="shared" si="62"/>
        <v>0</v>
      </c>
      <c r="V86" s="179">
        <f t="shared" si="62"/>
        <v>500000</v>
      </c>
      <c r="W86" s="165">
        <f t="shared" si="42"/>
        <v>0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66.75" customHeight="1">
      <c r="A87" s="18">
        <v>43</v>
      </c>
      <c r="B87" s="70">
        <v>2281</v>
      </c>
      <c r="C87" s="246" t="s">
        <v>11</v>
      </c>
      <c r="D87" s="281" t="s">
        <v>188</v>
      </c>
      <c r="E87" s="177">
        <v>500000</v>
      </c>
      <c r="F87" s="166">
        <v>0</v>
      </c>
      <c r="G87" s="166"/>
      <c r="H87" s="313"/>
      <c r="I87" s="313"/>
      <c r="J87" s="308"/>
      <c r="K87" s="308"/>
      <c r="L87" s="309"/>
      <c r="M87" s="301"/>
      <c r="N87" s="309"/>
      <c r="O87" s="309"/>
      <c r="P87" s="309"/>
      <c r="Q87" s="309"/>
      <c r="R87" s="309"/>
      <c r="S87" s="309"/>
      <c r="T87" s="172"/>
      <c r="U87" s="163">
        <v>0</v>
      </c>
      <c r="V87" s="165">
        <f>E87-F87</f>
        <v>500000</v>
      </c>
      <c r="W87" s="165">
        <f t="shared" si="42"/>
        <v>0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64.5" hidden="1" customHeight="1">
      <c r="A88" s="76">
        <v>40</v>
      </c>
      <c r="B88" s="153" t="s">
        <v>55</v>
      </c>
      <c r="C88" s="236" t="s">
        <v>56</v>
      </c>
      <c r="D88" s="214"/>
      <c r="E88" s="179">
        <f>E89+E90+E91</f>
        <v>0</v>
      </c>
      <c r="F88" s="179">
        <f t="shared" ref="F88:V88" si="63">F89+F90+F91</f>
        <v>0</v>
      </c>
      <c r="G88" s="179">
        <f t="shared" si="63"/>
        <v>0</v>
      </c>
      <c r="H88" s="179">
        <f t="shared" si="63"/>
        <v>0</v>
      </c>
      <c r="I88" s="179">
        <f t="shared" si="63"/>
        <v>0</v>
      </c>
      <c r="J88" s="179">
        <f t="shared" si="63"/>
        <v>0</v>
      </c>
      <c r="K88" s="179">
        <f t="shared" si="63"/>
        <v>0</v>
      </c>
      <c r="L88" s="179">
        <f t="shared" si="63"/>
        <v>0</v>
      </c>
      <c r="M88" s="179">
        <f t="shared" si="63"/>
        <v>0</v>
      </c>
      <c r="N88" s="179">
        <f t="shared" si="63"/>
        <v>0</v>
      </c>
      <c r="O88" s="179">
        <f t="shared" si="63"/>
        <v>0</v>
      </c>
      <c r="P88" s="179">
        <f t="shared" si="63"/>
        <v>0</v>
      </c>
      <c r="Q88" s="179">
        <f t="shared" si="63"/>
        <v>0</v>
      </c>
      <c r="R88" s="179">
        <f t="shared" si="63"/>
        <v>0</v>
      </c>
      <c r="S88" s="179">
        <f t="shared" si="63"/>
        <v>0</v>
      </c>
      <c r="T88" s="179">
        <f t="shared" si="63"/>
        <v>0</v>
      </c>
      <c r="U88" s="179">
        <f t="shared" si="63"/>
        <v>0</v>
      </c>
      <c r="V88" s="179">
        <f t="shared" si="63"/>
        <v>0</v>
      </c>
      <c r="W88" s="165" t="e">
        <f t="shared" si="42"/>
        <v>#DIV/0!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68.25" hidden="1" customHeight="1">
      <c r="A89" s="18">
        <v>41</v>
      </c>
      <c r="B89" s="70">
        <v>3110</v>
      </c>
      <c r="C89" s="116" t="s">
        <v>36</v>
      </c>
      <c r="D89" s="218" t="s">
        <v>105</v>
      </c>
      <c r="E89" s="177"/>
      <c r="F89" s="166">
        <f>G89+T89</f>
        <v>0</v>
      </c>
      <c r="G89" s="166"/>
      <c r="H89" s="184"/>
      <c r="I89" s="184"/>
      <c r="J89" s="184"/>
      <c r="K89" s="184"/>
      <c r="L89" s="172"/>
      <c r="M89" s="172"/>
      <c r="N89" s="172"/>
      <c r="O89" s="172"/>
      <c r="P89" s="172"/>
      <c r="Q89" s="172"/>
      <c r="R89" s="172"/>
      <c r="S89" s="172"/>
      <c r="T89" s="172">
        <f>H89+I89+J89+K89+L89+M89+N89</f>
        <v>0</v>
      </c>
      <c r="U89" s="163">
        <v>0</v>
      </c>
      <c r="V89" s="165">
        <f>E89-F89</f>
        <v>0</v>
      </c>
      <c r="W89" s="165" t="e">
        <f t="shared" si="42"/>
        <v>#DIV/0!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84.75" hidden="1" customHeight="1">
      <c r="A90" s="18"/>
      <c r="B90" s="70"/>
      <c r="C90" s="249"/>
      <c r="D90" s="230"/>
      <c r="E90" s="177"/>
      <c r="F90" s="166">
        <f t="shared" ref="F90:F91" si="64">G90+T90</f>
        <v>0</v>
      </c>
      <c r="G90" s="166"/>
      <c r="H90" s="184"/>
      <c r="I90" s="184"/>
      <c r="J90" s="184"/>
      <c r="K90" s="184"/>
      <c r="L90" s="172"/>
      <c r="M90" s="172"/>
      <c r="N90" s="172"/>
      <c r="O90" s="172"/>
      <c r="P90" s="172"/>
      <c r="Q90" s="172"/>
      <c r="R90" s="172"/>
      <c r="S90" s="172"/>
      <c r="T90" s="172">
        <f t="shared" ref="T90:T91" si="65">H90+I90+J90+K90+L90+M90+N90</f>
        <v>0</v>
      </c>
      <c r="U90" s="163">
        <v>0</v>
      </c>
      <c r="V90" s="165">
        <f t="shared" ref="V90:V91" si="66">E90-F90</f>
        <v>0</v>
      </c>
      <c r="W90" s="165" t="e">
        <f t="shared" si="42"/>
        <v>#DIV/0!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64.5" hidden="1" customHeight="1">
      <c r="A91" s="18">
        <v>42</v>
      </c>
      <c r="B91" s="70">
        <v>3210</v>
      </c>
      <c r="C91" s="116" t="s">
        <v>34</v>
      </c>
      <c r="D91" s="272" t="s">
        <v>208</v>
      </c>
      <c r="E91" s="177"/>
      <c r="F91" s="166">
        <f t="shared" si="64"/>
        <v>0</v>
      </c>
      <c r="G91" s="166"/>
      <c r="H91" s="184"/>
      <c r="I91" s="184"/>
      <c r="J91" s="184"/>
      <c r="K91" s="184"/>
      <c r="L91" s="172"/>
      <c r="M91" s="172"/>
      <c r="N91" s="172"/>
      <c r="O91" s="172"/>
      <c r="P91" s="172"/>
      <c r="Q91" s="172"/>
      <c r="R91" s="172"/>
      <c r="S91" s="172"/>
      <c r="T91" s="172">
        <f t="shared" si="65"/>
        <v>0</v>
      </c>
      <c r="U91" s="163">
        <v>0</v>
      </c>
      <c r="V91" s="165">
        <f t="shared" si="66"/>
        <v>0</v>
      </c>
      <c r="W91" s="165"/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55.5" customHeight="1">
      <c r="A92" s="76">
        <v>44</v>
      </c>
      <c r="B92" s="153" t="s">
        <v>154</v>
      </c>
      <c r="C92" s="85" t="s">
        <v>28</v>
      </c>
      <c r="D92" s="366"/>
      <c r="E92" s="179">
        <f>E95</f>
        <v>520000</v>
      </c>
      <c r="F92" s="179">
        <f t="shared" ref="F92:V92" si="67">F95</f>
        <v>115600.65</v>
      </c>
      <c r="G92" s="179">
        <f t="shared" si="67"/>
        <v>115600.65</v>
      </c>
      <c r="H92" s="179">
        <f t="shared" si="67"/>
        <v>0</v>
      </c>
      <c r="I92" s="179">
        <f t="shared" si="67"/>
        <v>0</v>
      </c>
      <c r="J92" s="179">
        <f t="shared" si="67"/>
        <v>0</v>
      </c>
      <c r="K92" s="179">
        <f t="shared" si="67"/>
        <v>0</v>
      </c>
      <c r="L92" s="179">
        <f t="shared" si="67"/>
        <v>0</v>
      </c>
      <c r="M92" s="179">
        <f t="shared" si="67"/>
        <v>0</v>
      </c>
      <c r="N92" s="179">
        <f t="shared" si="67"/>
        <v>0</v>
      </c>
      <c r="O92" s="179">
        <f t="shared" si="67"/>
        <v>0</v>
      </c>
      <c r="P92" s="179">
        <f t="shared" si="67"/>
        <v>0</v>
      </c>
      <c r="Q92" s="179">
        <f t="shared" si="67"/>
        <v>0</v>
      </c>
      <c r="R92" s="179">
        <f t="shared" si="67"/>
        <v>0</v>
      </c>
      <c r="S92" s="179">
        <f t="shared" si="67"/>
        <v>0</v>
      </c>
      <c r="T92" s="179">
        <f t="shared" si="67"/>
        <v>0</v>
      </c>
      <c r="U92" s="179">
        <f t="shared" si="67"/>
        <v>115600.65</v>
      </c>
      <c r="V92" s="179">
        <f t="shared" si="67"/>
        <v>404399.35</v>
      </c>
      <c r="W92" s="165">
        <f t="shared" si="42"/>
        <v>22.230894230769231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46.5" hidden="1" customHeight="1">
      <c r="A93" s="76">
        <v>19</v>
      </c>
      <c r="B93" s="70">
        <v>3210</v>
      </c>
      <c r="C93" s="350"/>
      <c r="D93" s="284"/>
      <c r="E93" s="179">
        <f>E94</f>
        <v>0</v>
      </c>
      <c r="F93" s="166">
        <f t="shared" ref="F93:F95" si="68">G93+T93</f>
        <v>0</v>
      </c>
      <c r="G93" s="179">
        <f t="shared" ref="G93:T93" si="69">G94</f>
        <v>0</v>
      </c>
      <c r="H93" s="179">
        <f t="shared" si="69"/>
        <v>0</v>
      </c>
      <c r="I93" s="179">
        <f t="shared" si="69"/>
        <v>0</v>
      </c>
      <c r="J93" s="179">
        <f t="shared" si="69"/>
        <v>0</v>
      </c>
      <c r="K93" s="179">
        <f t="shared" si="69"/>
        <v>0</v>
      </c>
      <c r="L93" s="179">
        <f t="shared" si="69"/>
        <v>0</v>
      </c>
      <c r="M93" s="179">
        <f t="shared" si="69"/>
        <v>0</v>
      </c>
      <c r="N93" s="179">
        <f t="shared" si="69"/>
        <v>0</v>
      </c>
      <c r="O93" s="179">
        <f t="shared" si="69"/>
        <v>0</v>
      </c>
      <c r="P93" s="179">
        <f t="shared" si="69"/>
        <v>0</v>
      </c>
      <c r="Q93" s="179">
        <f t="shared" si="69"/>
        <v>0</v>
      </c>
      <c r="R93" s="179">
        <f t="shared" si="69"/>
        <v>0</v>
      </c>
      <c r="S93" s="179">
        <f t="shared" si="69"/>
        <v>0</v>
      </c>
      <c r="T93" s="179">
        <f t="shared" si="69"/>
        <v>0</v>
      </c>
      <c r="U93" s="179">
        <f>U94</f>
        <v>0</v>
      </c>
      <c r="V93" s="165">
        <f t="shared" ref="V93:V95" si="70">E93-F93</f>
        <v>0</v>
      </c>
      <c r="W93" s="165" t="e">
        <f t="shared" si="42"/>
        <v>#DIV/0!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157.5" hidden="1" customHeight="1">
      <c r="A94" s="18">
        <v>20</v>
      </c>
      <c r="B94" s="70">
        <v>3210</v>
      </c>
      <c r="C94" s="136"/>
      <c r="D94" s="272"/>
      <c r="E94" s="177"/>
      <c r="F94" s="166">
        <f t="shared" si="68"/>
        <v>0</v>
      </c>
      <c r="G94" s="181"/>
      <c r="H94" s="314"/>
      <c r="I94" s="314"/>
      <c r="J94" s="315"/>
      <c r="K94" s="315"/>
      <c r="L94" s="316"/>
      <c r="M94" s="310"/>
      <c r="N94" s="310"/>
      <c r="O94" s="310"/>
      <c r="P94" s="310"/>
      <c r="Q94" s="310"/>
      <c r="R94" s="310"/>
      <c r="S94" s="310"/>
      <c r="T94" s="172">
        <f t="shared" ref="T94" si="71">H94+I94+J94+K94+L94+M94</f>
        <v>0</v>
      </c>
      <c r="U94" s="172"/>
      <c r="V94" s="165">
        <f t="shared" si="70"/>
        <v>0</v>
      </c>
      <c r="W94" s="165" t="e">
        <f t="shared" si="42"/>
        <v>#DIV/0!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168" customHeight="1">
      <c r="A95" s="18">
        <v>45</v>
      </c>
      <c r="B95" s="70">
        <v>3210</v>
      </c>
      <c r="C95" s="116" t="s">
        <v>34</v>
      </c>
      <c r="D95" s="272" t="s">
        <v>190</v>
      </c>
      <c r="E95" s="177">
        <v>520000</v>
      </c>
      <c r="F95" s="166">
        <f t="shared" si="68"/>
        <v>115600.65</v>
      </c>
      <c r="G95" s="166">
        <v>115600.65</v>
      </c>
      <c r="H95" s="163"/>
      <c r="I95" s="314"/>
      <c r="J95" s="315"/>
      <c r="K95" s="315"/>
      <c r="L95" s="316"/>
      <c r="M95" s="310"/>
      <c r="N95" s="310"/>
      <c r="O95" s="310"/>
      <c r="P95" s="310"/>
      <c r="Q95" s="310"/>
      <c r="R95" s="310"/>
      <c r="S95" s="310"/>
      <c r="T95" s="172">
        <f>H95+I95</f>
        <v>0</v>
      </c>
      <c r="U95" s="172">
        <v>115600.65</v>
      </c>
      <c r="V95" s="165">
        <f t="shared" si="70"/>
        <v>404399.35</v>
      </c>
      <c r="W95" s="165">
        <f t="shared" si="42"/>
        <v>22.230894230769231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80.25" customHeight="1">
      <c r="A96" s="76">
        <v>46</v>
      </c>
      <c r="B96" s="153" t="s">
        <v>149</v>
      </c>
      <c r="C96" s="350" t="s">
        <v>147</v>
      </c>
      <c r="D96" s="233"/>
      <c r="E96" s="179">
        <f>E97</f>
        <v>92000</v>
      </c>
      <c r="F96" s="179">
        <f t="shared" ref="F96:V96" si="72">F97</f>
        <v>91992</v>
      </c>
      <c r="G96" s="179">
        <f t="shared" si="72"/>
        <v>91992</v>
      </c>
      <c r="H96" s="179">
        <f t="shared" si="72"/>
        <v>0</v>
      </c>
      <c r="I96" s="179">
        <f t="shared" si="72"/>
        <v>0</v>
      </c>
      <c r="J96" s="179">
        <f t="shared" si="72"/>
        <v>0</v>
      </c>
      <c r="K96" s="179">
        <f t="shared" si="72"/>
        <v>0</v>
      </c>
      <c r="L96" s="179">
        <f t="shared" si="72"/>
        <v>0</v>
      </c>
      <c r="M96" s="179">
        <f t="shared" si="72"/>
        <v>0</v>
      </c>
      <c r="N96" s="179">
        <f t="shared" si="72"/>
        <v>0</v>
      </c>
      <c r="O96" s="179">
        <f t="shared" si="72"/>
        <v>0</v>
      </c>
      <c r="P96" s="179">
        <f t="shared" si="72"/>
        <v>0</v>
      </c>
      <c r="Q96" s="179">
        <f t="shared" si="72"/>
        <v>0</v>
      </c>
      <c r="R96" s="179">
        <f t="shared" si="72"/>
        <v>0</v>
      </c>
      <c r="S96" s="179">
        <f t="shared" si="72"/>
        <v>0</v>
      </c>
      <c r="T96" s="179">
        <f t="shared" si="72"/>
        <v>0</v>
      </c>
      <c r="U96" s="179">
        <f t="shared" si="72"/>
        <v>91992</v>
      </c>
      <c r="V96" s="179">
        <f t="shared" si="72"/>
        <v>8</v>
      </c>
      <c r="W96" s="165">
        <f t="shared" si="42"/>
        <v>99.991304347826087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56.25" customHeight="1">
      <c r="A97" s="18">
        <v>47</v>
      </c>
      <c r="B97" s="351" t="s">
        <v>7</v>
      </c>
      <c r="C97" s="136" t="s">
        <v>36</v>
      </c>
      <c r="D97" s="230" t="s">
        <v>148</v>
      </c>
      <c r="E97" s="177">
        <v>92000</v>
      </c>
      <c r="F97" s="166">
        <f>G97+T97</f>
        <v>91992</v>
      </c>
      <c r="G97" s="166">
        <v>91992</v>
      </c>
      <c r="H97" s="163"/>
      <c r="I97" s="314"/>
      <c r="J97" s="315"/>
      <c r="K97" s="315"/>
      <c r="L97" s="316"/>
      <c r="M97" s="310"/>
      <c r="N97" s="310"/>
      <c r="O97" s="310"/>
      <c r="P97" s="310"/>
      <c r="Q97" s="310"/>
      <c r="R97" s="310"/>
      <c r="S97" s="310"/>
      <c r="T97" s="172">
        <f>H97+I97+J97</f>
        <v>0</v>
      </c>
      <c r="U97" s="172">
        <v>91992</v>
      </c>
      <c r="V97" s="165">
        <f>E97-F97</f>
        <v>8</v>
      </c>
      <c r="W97" s="165">
        <f t="shared" si="42"/>
        <v>99.991304347826087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60" customHeight="1">
      <c r="A98" s="76">
        <v>48</v>
      </c>
      <c r="B98" s="153" t="s">
        <v>150</v>
      </c>
      <c r="C98" s="352" t="s">
        <v>151</v>
      </c>
      <c r="D98" s="228"/>
      <c r="E98" s="179">
        <f>E99</f>
        <v>600000</v>
      </c>
      <c r="F98" s="179">
        <f t="shared" ref="F98:V98" si="73">F99</f>
        <v>594053.5</v>
      </c>
      <c r="G98" s="179">
        <f t="shared" si="73"/>
        <v>594053.5</v>
      </c>
      <c r="H98" s="179">
        <f t="shared" si="73"/>
        <v>0</v>
      </c>
      <c r="I98" s="179">
        <f t="shared" si="73"/>
        <v>0</v>
      </c>
      <c r="J98" s="179">
        <f t="shared" si="73"/>
        <v>0</v>
      </c>
      <c r="K98" s="179">
        <f t="shared" si="73"/>
        <v>0</v>
      </c>
      <c r="L98" s="179">
        <f t="shared" si="73"/>
        <v>0</v>
      </c>
      <c r="M98" s="179">
        <f t="shared" si="73"/>
        <v>0</v>
      </c>
      <c r="N98" s="179">
        <f t="shared" si="73"/>
        <v>0</v>
      </c>
      <c r="O98" s="179">
        <f t="shared" si="73"/>
        <v>0</v>
      </c>
      <c r="P98" s="179">
        <f t="shared" si="73"/>
        <v>0</v>
      </c>
      <c r="Q98" s="179">
        <f t="shared" si="73"/>
        <v>0</v>
      </c>
      <c r="R98" s="179">
        <f t="shared" si="73"/>
        <v>0</v>
      </c>
      <c r="S98" s="179">
        <f t="shared" si="73"/>
        <v>0</v>
      </c>
      <c r="T98" s="179">
        <f t="shared" si="73"/>
        <v>0</v>
      </c>
      <c r="U98" s="179">
        <f t="shared" si="73"/>
        <v>594053.5</v>
      </c>
      <c r="V98" s="179">
        <f t="shared" si="73"/>
        <v>5946.5</v>
      </c>
      <c r="W98" s="165">
        <f t="shared" si="42"/>
        <v>99.008916666666664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78.75" customHeight="1">
      <c r="A99" s="18">
        <v>49</v>
      </c>
      <c r="B99" s="39">
        <v>3210</v>
      </c>
      <c r="C99" s="136" t="s">
        <v>34</v>
      </c>
      <c r="D99" s="353" t="s">
        <v>244</v>
      </c>
      <c r="E99" s="177">
        <v>600000</v>
      </c>
      <c r="F99" s="166">
        <f>G99+T99</f>
        <v>594053.5</v>
      </c>
      <c r="G99" s="166">
        <v>594053.5</v>
      </c>
      <c r="H99" s="163"/>
      <c r="I99" s="314"/>
      <c r="J99" s="315"/>
      <c r="K99" s="315"/>
      <c r="L99" s="316"/>
      <c r="M99" s="310"/>
      <c r="N99" s="310"/>
      <c r="O99" s="310"/>
      <c r="P99" s="310"/>
      <c r="Q99" s="310"/>
      <c r="R99" s="310"/>
      <c r="S99" s="310"/>
      <c r="T99" s="172">
        <f>H99+I99+J99</f>
        <v>0</v>
      </c>
      <c r="U99" s="172">
        <v>594053.5</v>
      </c>
      <c r="V99" s="165">
        <f>E99-F99</f>
        <v>5946.5</v>
      </c>
      <c r="W99" s="165">
        <f t="shared" si="42"/>
        <v>99.008916666666664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48.75" customHeight="1">
      <c r="A100" s="76">
        <v>50</v>
      </c>
      <c r="B100" s="153" t="s">
        <v>131</v>
      </c>
      <c r="C100" s="85" t="s">
        <v>106</v>
      </c>
      <c r="D100" s="284"/>
      <c r="E100" s="179">
        <f>E101</f>
        <v>4674200</v>
      </c>
      <c r="F100" s="179">
        <f t="shared" ref="F100:V100" si="74">F101</f>
        <v>4674200</v>
      </c>
      <c r="G100" s="179">
        <f t="shared" si="74"/>
        <v>4674200</v>
      </c>
      <c r="H100" s="179">
        <f t="shared" si="74"/>
        <v>0</v>
      </c>
      <c r="I100" s="179">
        <f t="shared" si="74"/>
        <v>0</v>
      </c>
      <c r="J100" s="179">
        <f t="shared" si="74"/>
        <v>0</v>
      </c>
      <c r="K100" s="179">
        <f t="shared" si="74"/>
        <v>0</v>
      </c>
      <c r="L100" s="179">
        <f t="shared" si="74"/>
        <v>0</v>
      </c>
      <c r="M100" s="179">
        <f t="shared" si="74"/>
        <v>0</v>
      </c>
      <c r="N100" s="179">
        <f t="shared" si="74"/>
        <v>0</v>
      </c>
      <c r="O100" s="179">
        <f t="shared" si="74"/>
        <v>0</v>
      </c>
      <c r="P100" s="179">
        <f t="shared" si="74"/>
        <v>0</v>
      </c>
      <c r="Q100" s="179">
        <f t="shared" si="74"/>
        <v>0</v>
      </c>
      <c r="R100" s="179">
        <f t="shared" si="74"/>
        <v>0</v>
      </c>
      <c r="S100" s="179">
        <f t="shared" si="74"/>
        <v>0</v>
      </c>
      <c r="T100" s="179">
        <f t="shared" si="74"/>
        <v>0</v>
      </c>
      <c r="U100" s="179">
        <f t="shared" si="74"/>
        <v>4674200</v>
      </c>
      <c r="V100" s="179">
        <f t="shared" si="74"/>
        <v>0</v>
      </c>
      <c r="W100" s="165">
        <f t="shared" si="42"/>
        <v>100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165" customHeight="1">
      <c r="A101" s="18">
        <v>51</v>
      </c>
      <c r="B101" s="39">
        <v>3110</v>
      </c>
      <c r="C101" s="136" t="s">
        <v>36</v>
      </c>
      <c r="D101" s="272" t="s">
        <v>183</v>
      </c>
      <c r="E101" s="177">
        <v>4674200</v>
      </c>
      <c r="F101" s="166">
        <f>G101+T101</f>
        <v>4674200</v>
      </c>
      <c r="G101" s="166">
        <v>4674200</v>
      </c>
      <c r="H101" s="163"/>
      <c r="I101" s="163"/>
      <c r="J101" s="165"/>
      <c r="K101" s="315"/>
      <c r="L101" s="316"/>
      <c r="M101" s="310"/>
      <c r="N101" s="310"/>
      <c r="O101" s="310"/>
      <c r="P101" s="310"/>
      <c r="Q101" s="310"/>
      <c r="R101" s="310"/>
      <c r="S101" s="310"/>
      <c r="T101" s="172">
        <f>H101+I101+J101</f>
        <v>0</v>
      </c>
      <c r="U101" s="172">
        <f>2224200+2450000</f>
        <v>4674200</v>
      </c>
      <c r="V101" s="165">
        <f>E101-F101</f>
        <v>0</v>
      </c>
      <c r="W101" s="165">
        <f t="shared" si="42"/>
        <v>100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57.75" customHeight="1">
      <c r="A102" s="123">
        <v>52</v>
      </c>
      <c r="B102" s="362" t="s">
        <v>18</v>
      </c>
      <c r="C102" s="199" t="s">
        <v>57</v>
      </c>
      <c r="D102" s="126"/>
      <c r="E102" s="174">
        <f t="shared" ref="E102:V102" si="75">E103+E111+E141+E143+E152+E132+E137+E139</f>
        <v>20972977</v>
      </c>
      <c r="F102" s="174">
        <f t="shared" si="75"/>
        <v>9608341.5</v>
      </c>
      <c r="G102" s="174">
        <f t="shared" si="75"/>
        <v>9608341.5</v>
      </c>
      <c r="H102" s="174">
        <f t="shared" si="75"/>
        <v>0</v>
      </c>
      <c r="I102" s="174">
        <f t="shared" si="75"/>
        <v>0</v>
      </c>
      <c r="J102" s="174">
        <f t="shared" si="75"/>
        <v>0</v>
      </c>
      <c r="K102" s="174">
        <f t="shared" si="75"/>
        <v>0</v>
      </c>
      <c r="L102" s="174">
        <f t="shared" si="75"/>
        <v>0</v>
      </c>
      <c r="M102" s="174">
        <f t="shared" si="75"/>
        <v>0</v>
      </c>
      <c r="N102" s="174">
        <f t="shared" si="75"/>
        <v>0</v>
      </c>
      <c r="O102" s="174">
        <f t="shared" si="75"/>
        <v>0</v>
      </c>
      <c r="P102" s="174">
        <f t="shared" si="75"/>
        <v>0</v>
      </c>
      <c r="Q102" s="174">
        <f t="shared" si="75"/>
        <v>0</v>
      </c>
      <c r="R102" s="174">
        <f t="shared" si="75"/>
        <v>0</v>
      </c>
      <c r="S102" s="174">
        <f t="shared" si="75"/>
        <v>0</v>
      </c>
      <c r="T102" s="174">
        <f>T103+T111+T132+T137+T139+T143</f>
        <v>0</v>
      </c>
      <c r="U102" s="174">
        <f>U103+U111+U132+U137+U139+U143</f>
        <v>9608341.5000000019</v>
      </c>
      <c r="V102" s="174">
        <f t="shared" si="75"/>
        <v>11364635.5</v>
      </c>
      <c r="W102" s="165">
        <f t="shared" si="42"/>
        <v>45.812959695707491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45" customHeight="1">
      <c r="A103" s="64">
        <v>53</v>
      </c>
      <c r="B103" s="384" t="s">
        <v>107</v>
      </c>
      <c r="C103" s="274" t="s">
        <v>108</v>
      </c>
      <c r="D103" s="228"/>
      <c r="E103" s="175">
        <f>E104+E105+E106+E107+E108+E109+E110</f>
        <v>69149</v>
      </c>
      <c r="F103" s="175">
        <f t="shared" ref="F103:V103" si="76">F104+F105+F106+F107+F108+F109+F110</f>
        <v>69149</v>
      </c>
      <c r="G103" s="175">
        <f t="shared" si="76"/>
        <v>69149</v>
      </c>
      <c r="H103" s="175">
        <f t="shared" si="76"/>
        <v>0</v>
      </c>
      <c r="I103" s="175">
        <f t="shared" si="76"/>
        <v>0</v>
      </c>
      <c r="J103" s="175">
        <f t="shared" si="76"/>
        <v>0</v>
      </c>
      <c r="K103" s="175">
        <f t="shared" si="76"/>
        <v>0</v>
      </c>
      <c r="L103" s="175">
        <f t="shared" si="76"/>
        <v>0</v>
      </c>
      <c r="M103" s="175">
        <f t="shared" si="76"/>
        <v>0</v>
      </c>
      <c r="N103" s="175">
        <f t="shared" si="76"/>
        <v>0</v>
      </c>
      <c r="O103" s="175">
        <f t="shared" si="76"/>
        <v>0</v>
      </c>
      <c r="P103" s="175">
        <f t="shared" si="76"/>
        <v>0</v>
      </c>
      <c r="Q103" s="175">
        <f t="shared" si="76"/>
        <v>0</v>
      </c>
      <c r="R103" s="175">
        <f t="shared" si="76"/>
        <v>0</v>
      </c>
      <c r="S103" s="175">
        <f t="shared" si="76"/>
        <v>0</v>
      </c>
      <c r="T103" s="175">
        <f t="shared" si="76"/>
        <v>0</v>
      </c>
      <c r="U103" s="175">
        <f t="shared" si="76"/>
        <v>69149</v>
      </c>
      <c r="V103" s="175">
        <f t="shared" si="76"/>
        <v>0</v>
      </c>
      <c r="W103" s="165">
        <f t="shared" si="42"/>
        <v>100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57" customHeight="1">
      <c r="A104" s="43">
        <v>54</v>
      </c>
      <c r="B104" s="71">
        <v>3110</v>
      </c>
      <c r="C104" s="136" t="s">
        <v>36</v>
      </c>
      <c r="D104" s="90" t="s">
        <v>152</v>
      </c>
      <c r="E104" s="177">
        <v>69149</v>
      </c>
      <c r="F104" s="166">
        <f>G104+T104</f>
        <v>69149</v>
      </c>
      <c r="G104" s="166">
        <v>69149</v>
      </c>
      <c r="H104" s="172"/>
      <c r="I104" s="312"/>
      <c r="J104" s="312"/>
      <c r="K104" s="312"/>
      <c r="L104" s="309"/>
      <c r="M104" s="309"/>
      <c r="N104" s="309"/>
      <c r="O104" s="309"/>
      <c r="P104" s="309"/>
      <c r="Q104" s="309"/>
      <c r="R104" s="309"/>
      <c r="S104" s="309"/>
      <c r="T104" s="172">
        <f>H104+I104+J104+K104+L104+M104+N104+O104+P104+Q104+R104+S104</f>
        <v>0</v>
      </c>
      <c r="U104" s="172">
        <v>69149</v>
      </c>
      <c r="V104" s="177">
        <f>E104-F104</f>
        <v>0</v>
      </c>
      <c r="W104" s="165">
        <f t="shared" si="42"/>
        <v>100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45.75" hidden="1" customHeight="1">
      <c r="A105" s="43">
        <v>24</v>
      </c>
      <c r="B105" s="71">
        <v>3132</v>
      </c>
      <c r="C105" s="341" t="s">
        <v>0</v>
      </c>
      <c r="D105" s="90" t="s">
        <v>109</v>
      </c>
      <c r="E105" s="177"/>
      <c r="F105" s="166">
        <f>G105+T105</f>
        <v>0</v>
      </c>
      <c r="G105" s="166"/>
      <c r="H105" s="312"/>
      <c r="I105" s="312"/>
      <c r="J105" s="312"/>
      <c r="K105" s="312"/>
      <c r="L105" s="309"/>
      <c r="M105" s="309"/>
      <c r="N105" s="309"/>
      <c r="O105" s="309"/>
      <c r="P105" s="309"/>
      <c r="Q105" s="309"/>
      <c r="R105" s="309"/>
      <c r="S105" s="309"/>
      <c r="T105" s="172">
        <f>H105+I105+J105+K105+L105+M105+N105+O105+P105+Q105+R105+S105</f>
        <v>0</v>
      </c>
      <c r="U105" s="172"/>
      <c r="V105" s="177">
        <f>E105-F105</f>
        <v>0</v>
      </c>
      <c r="W105" s="165" t="e">
        <f t="shared" si="42"/>
        <v>#DIV/0!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45.75" hidden="1" customHeight="1">
      <c r="A106" s="43">
        <v>25</v>
      </c>
      <c r="B106" s="71">
        <v>3132</v>
      </c>
      <c r="C106" s="341" t="s">
        <v>0</v>
      </c>
      <c r="D106" s="90" t="s">
        <v>110</v>
      </c>
      <c r="E106" s="177"/>
      <c r="F106" s="166">
        <f>G106+T106</f>
        <v>0</v>
      </c>
      <c r="G106" s="166"/>
      <c r="H106" s="312"/>
      <c r="I106" s="312"/>
      <c r="J106" s="312"/>
      <c r="K106" s="312"/>
      <c r="L106" s="309"/>
      <c r="M106" s="309"/>
      <c r="N106" s="309"/>
      <c r="O106" s="309"/>
      <c r="P106" s="309"/>
      <c r="Q106" s="309"/>
      <c r="R106" s="309"/>
      <c r="S106" s="309"/>
      <c r="T106" s="172">
        <f>H106+I106+J106+K106+L106+M106+N106+O106+P106+Q106+R106+S106</f>
        <v>0</v>
      </c>
      <c r="U106" s="172"/>
      <c r="V106" s="177">
        <f>E106-F106</f>
        <v>0</v>
      </c>
      <c r="W106" s="165" t="e">
        <f t="shared" si="42"/>
        <v>#DIV/0!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45.75" hidden="1" customHeight="1">
      <c r="A107" s="43">
        <v>26</v>
      </c>
      <c r="B107" s="71">
        <v>3132</v>
      </c>
      <c r="C107" s="341" t="s">
        <v>0</v>
      </c>
      <c r="D107" s="90" t="s">
        <v>111</v>
      </c>
      <c r="E107" s="177"/>
      <c r="F107" s="166">
        <f>G107+T107</f>
        <v>0</v>
      </c>
      <c r="G107" s="166"/>
      <c r="H107" s="312"/>
      <c r="I107" s="312"/>
      <c r="J107" s="312"/>
      <c r="K107" s="312"/>
      <c r="L107" s="309"/>
      <c r="M107" s="309"/>
      <c r="N107" s="309"/>
      <c r="O107" s="309"/>
      <c r="P107" s="309"/>
      <c r="Q107" s="309"/>
      <c r="R107" s="309"/>
      <c r="S107" s="309"/>
      <c r="T107" s="172">
        <f>H107+I107+J107+K107+L107+M107+N107+O107+P107+Q107+R107+S107</f>
        <v>0</v>
      </c>
      <c r="U107" s="172"/>
      <c r="V107" s="177">
        <f>E107-F107</f>
        <v>0</v>
      </c>
      <c r="W107" s="165" t="e">
        <f t="shared" si="42"/>
        <v>#DIV/0!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45.75" hidden="1" customHeight="1">
      <c r="A108" s="43">
        <v>27</v>
      </c>
      <c r="B108" s="71">
        <v>3132</v>
      </c>
      <c r="C108" s="341" t="s">
        <v>0</v>
      </c>
      <c r="D108" s="90" t="s">
        <v>112</v>
      </c>
      <c r="E108" s="177"/>
      <c r="F108" s="166">
        <f t="shared" ref="F108:F110" si="77">G108+T108</f>
        <v>0</v>
      </c>
      <c r="G108" s="166"/>
      <c r="H108" s="312"/>
      <c r="I108" s="312"/>
      <c r="J108" s="312"/>
      <c r="K108" s="312"/>
      <c r="L108" s="309"/>
      <c r="M108" s="309"/>
      <c r="N108" s="309"/>
      <c r="O108" s="309"/>
      <c r="P108" s="309"/>
      <c r="Q108" s="309"/>
      <c r="R108" s="309"/>
      <c r="S108" s="309"/>
      <c r="T108" s="172">
        <f t="shared" ref="T108:T110" si="78">H108+I108+J108+K108+L108+M108+N108+O108+P108+Q108+R108+S108</f>
        <v>0</v>
      </c>
      <c r="U108" s="172"/>
      <c r="V108" s="177">
        <f t="shared" ref="V108:V110" si="79">E108-F108</f>
        <v>0</v>
      </c>
      <c r="W108" s="165" t="e">
        <f t="shared" si="42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45.75" hidden="1" customHeight="1">
      <c r="A109" s="43">
        <v>28</v>
      </c>
      <c r="B109" s="71">
        <v>3132</v>
      </c>
      <c r="C109" s="341" t="s">
        <v>0</v>
      </c>
      <c r="D109" s="90" t="s">
        <v>113</v>
      </c>
      <c r="E109" s="177"/>
      <c r="F109" s="166">
        <f t="shared" si="77"/>
        <v>0</v>
      </c>
      <c r="G109" s="166"/>
      <c r="H109" s="312"/>
      <c r="I109" s="312"/>
      <c r="J109" s="312"/>
      <c r="K109" s="312"/>
      <c r="L109" s="309"/>
      <c r="M109" s="309"/>
      <c r="N109" s="309"/>
      <c r="O109" s="309"/>
      <c r="P109" s="309"/>
      <c r="Q109" s="309"/>
      <c r="R109" s="309"/>
      <c r="S109" s="309"/>
      <c r="T109" s="172">
        <f t="shared" si="78"/>
        <v>0</v>
      </c>
      <c r="U109" s="172"/>
      <c r="V109" s="177">
        <f t="shared" si="79"/>
        <v>0</v>
      </c>
      <c r="W109" s="165" t="e">
        <f t="shared" si="42"/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45.75" hidden="1" customHeight="1">
      <c r="A110" s="43">
        <v>29</v>
      </c>
      <c r="B110" s="71">
        <v>3132</v>
      </c>
      <c r="C110" s="341" t="s">
        <v>0</v>
      </c>
      <c r="D110" s="90" t="s">
        <v>114</v>
      </c>
      <c r="E110" s="177"/>
      <c r="F110" s="166">
        <f t="shared" si="77"/>
        <v>0</v>
      </c>
      <c r="G110" s="166"/>
      <c r="H110" s="312"/>
      <c r="I110" s="312"/>
      <c r="J110" s="312"/>
      <c r="K110" s="312"/>
      <c r="L110" s="309"/>
      <c r="M110" s="309"/>
      <c r="N110" s="309"/>
      <c r="O110" s="309"/>
      <c r="P110" s="309"/>
      <c r="Q110" s="309"/>
      <c r="R110" s="309"/>
      <c r="S110" s="309"/>
      <c r="T110" s="172">
        <f t="shared" si="78"/>
        <v>0</v>
      </c>
      <c r="U110" s="172"/>
      <c r="V110" s="177">
        <f t="shared" si="79"/>
        <v>0</v>
      </c>
      <c r="W110" s="165" t="e">
        <f t="shared" si="42"/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48.75" customHeight="1">
      <c r="A111" s="76">
        <v>55</v>
      </c>
      <c r="B111" s="385" t="s">
        <v>119</v>
      </c>
      <c r="C111" s="111" t="s">
        <v>63</v>
      </c>
      <c r="D111" s="289"/>
      <c r="E111" s="179">
        <f>E117+E118+E119+E120+E116+E115+E114+E112+E113+E122+E123+E124+E125+E126+E127+E128+E129+E130+E131</f>
        <v>19116851</v>
      </c>
      <c r="F111" s="179">
        <f t="shared" ref="F111:V111" si="80">F117+F118+F119+F120+F116+F115+F114+F112+F113+F122+F123+F124+F125+F126+F127+F128+F129+F130+F131</f>
        <v>8059976.7400000012</v>
      </c>
      <c r="G111" s="179">
        <f t="shared" si="80"/>
        <v>8059976.7400000012</v>
      </c>
      <c r="H111" s="179">
        <f t="shared" si="80"/>
        <v>0</v>
      </c>
      <c r="I111" s="179">
        <f t="shared" si="80"/>
        <v>0</v>
      </c>
      <c r="J111" s="179">
        <f t="shared" si="80"/>
        <v>0</v>
      </c>
      <c r="K111" s="179">
        <f t="shared" si="80"/>
        <v>0</v>
      </c>
      <c r="L111" s="179">
        <f t="shared" si="80"/>
        <v>0</v>
      </c>
      <c r="M111" s="179">
        <f t="shared" si="80"/>
        <v>0</v>
      </c>
      <c r="N111" s="179">
        <f t="shared" si="80"/>
        <v>0</v>
      </c>
      <c r="O111" s="179">
        <f t="shared" si="80"/>
        <v>0</v>
      </c>
      <c r="P111" s="179">
        <f t="shared" si="80"/>
        <v>0</v>
      </c>
      <c r="Q111" s="179">
        <f t="shared" si="80"/>
        <v>0</v>
      </c>
      <c r="R111" s="179">
        <f t="shared" si="80"/>
        <v>0</v>
      </c>
      <c r="S111" s="179">
        <f t="shared" si="80"/>
        <v>0</v>
      </c>
      <c r="T111" s="179">
        <f t="shared" si="80"/>
        <v>0</v>
      </c>
      <c r="U111" s="179">
        <f t="shared" si="80"/>
        <v>8059976.7400000012</v>
      </c>
      <c r="V111" s="179">
        <f t="shared" si="80"/>
        <v>11056874.26</v>
      </c>
      <c r="W111" s="165">
        <f t="shared" si="42"/>
        <v>42.161633942745077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s="288" customFormat="1" ht="294" customHeight="1">
      <c r="A112" s="135">
        <v>56</v>
      </c>
      <c r="B112" s="290" t="s">
        <v>7</v>
      </c>
      <c r="C112" s="136" t="s">
        <v>36</v>
      </c>
      <c r="D112" s="90" t="s">
        <v>236</v>
      </c>
      <c r="E112" s="273">
        <v>4070075</v>
      </c>
      <c r="F112" s="166">
        <f t="shared" ref="F112:F131" si="81">G112+T112</f>
        <v>4016731</v>
      </c>
      <c r="G112" s="185">
        <v>4016731</v>
      </c>
      <c r="H112" s="185"/>
      <c r="I112" s="185"/>
      <c r="J112" s="185"/>
      <c r="K112" s="185"/>
      <c r="L112" s="185"/>
      <c r="M112" s="185"/>
      <c r="N112" s="185"/>
      <c r="O112" s="185"/>
      <c r="P112" s="185"/>
      <c r="Q112" s="186"/>
      <c r="R112" s="186"/>
      <c r="S112" s="186"/>
      <c r="T112" s="172">
        <f>H112+I112+J112+K112+L112+M112+N112+O112+P112+Q112+R112</f>
        <v>0</v>
      </c>
      <c r="U112" s="185">
        <v>4016731</v>
      </c>
      <c r="V112" s="172">
        <f>E112-F112</f>
        <v>53344</v>
      </c>
      <c r="W112" s="165">
        <f t="shared" si="42"/>
        <v>98.689360761165332</v>
      </c>
      <c r="X112" s="286"/>
      <c r="Y112" s="286"/>
      <c r="Z112" s="286"/>
      <c r="AA112" s="286"/>
      <c r="AB112" s="286"/>
      <c r="AC112" s="286"/>
      <c r="AD112" s="286"/>
      <c r="AE112" s="287"/>
      <c r="AF112" s="287"/>
      <c r="AG112" s="287"/>
      <c r="AH112" s="287"/>
      <c r="AI112" s="287"/>
      <c r="AJ112" s="287"/>
    </row>
    <row r="113" spans="1:36" s="288" customFormat="1" ht="90" customHeight="1">
      <c r="A113" s="135">
        <v>57</v>
      </c>
      <c r="B113" s="290" t="s">
        <v>7</v>
      </c>
      <c r="C113" s="136" t="s">
        <v>36</v>
      </c>
      <c r="D113" s="90" t="s">
        <v>191</v>
      </c>
      <c r="E113" s="273">
        <v>20000</v>
      </c>
      <c r="F113" s="166">
        <f>G113+T113</f>
        <v>20000</v>
      </c>
      <c r="G113" s="185">
        <v>20000</v>
      </c>
      <c r="H113" s="185"/>
      <c r="I113" s="186"/>
      <c r="J113" s="186"/>
      <c r="K113" s="186"/>
      <c r="L113" s="186"/>
      <c r="M113" s="186"/>
      <c r="N113" s="186"/>
      <c r="O113" s="185"/>
      <c r="P113" s="186"/>
      <c r="Q113" s="186"/>
      <c r="R113" s="186"/>
      <c r="S113" s="186"/>
      <c r="T113" s="172">
        <f t="shared" ref="T113:T131" si="82">H113+I113+J113+K113+L113</f>
        <v>0</v>
      </c>
      <c r="U113" s="185">
        <v>20000</v>
      </c>
      <c r="V113" s="172">
        <f>E113-F113</f>
        <v>0</v>
      </c>
      <c r="W113" s="165">
        <f t="shared" si="42"/>
        <v>100</v>
      </c>
      <c r="X113" s="286"/>
      <c r="Y113" s="286"/>
      <c r="Z113" s="286"/>
      <c r="AA113" s="286"/>
      <c r="AB113" s="286"/>
      <c r="AC113" s="286"/>
      <c r="AD113" s="286"/>
      <c r="AE113" s="287"/>
      <c r="AF113" s="287"/>
      <c r="AG113" s="287"/>
      <c r="AH113" s="287"/>
      <c r="AI113" s="287"/>
      <c r="AJ113" s="287"/>
    </row>
    <row r="114" spans="1:36" s="288" customFormat="1" ht="37.5" hidden="1" customHeight="1">
      <c r="A114" s="135">
        <v>32</v>
      </c>
      <c r="B114" s="290" t="s">
        <v>6</v>
      </c>
      <c r="C114" s="341" t="s">
        <v>0</v>
      </c>
      <c r="D114" s="90" t="s">
        <v>116</v>
      </c>
      <c r="E114" s="273"/>
      <c r="F114" s="166">
        <f t="shared" si="81"/>
        <v>0</v>
      </c>
      <c r="G114" s="185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72">
        <f t="shared" si="82"/>
        <v>0</v>
      </c>
      <c r="U114" s="186"/>
      <c r="V114" s="172">
        <f t="shared" ref="V114:V131" si="83">E114-F114</f>
        <v>0</v>
      </c>
      <c r="W114" s="165" t="e">
        <f t="shared" si="42"/>
        <v>#DIV/0!</v>
      </c>
      <c r="X114" s="286"/>
      <c r="Y114" s="286"/>
      <c r="Z114" s="286"/>
      <c r="AA114" s="286"/>
      <c r="AB114" s="286"/>
      <c r="AC114" s="286"/>
      <c r="AD114" s="286"/>
      <c r="AE114" s="287"/>
      <c r="AF114" s="287"/>
      <c r="AG114" s="287"/>
      <c r="AH114" s="287"/>
      <c r="AI114" s="287"/>
      <c r="AJ114" s="287"/>
    </row>
    <row r="115" spans="1:36" s="288" customFormat="1" ht="54.75" customHeight="1">
      <c r="A115" s="135">
        <v>58</v>
      </c>
      <c r="B115" s="290" t="s">
        <v>6</v>
      </c>
      <c r="C115" s="136" t="s">
        <v>0</v>
      </c>
      <c r="D115" s="90" t="s">
        <v>117</v>
      </c>
      <c r="E115" s="273">
        <v>11549953</v>
      </c>
      <c r="F115" s="166">
        <f t="shared" si="81"/>
        <v>2344490.64</v>
      </c>
      <c r="G115" s="185">
        <v>2344490.64</v>
      </c>
      <c r="H115" s="185"/>
      <c r="I115" s="185"/>
      <c r="J115" s="185"/>
      <c r="K115" s="186"/>
      <c r="L115" s="186"/>
      <c r="M115" s="186"/>
      <c r="N115" s="186"/>
      <c r="O115" s="186"/>
      <c r="P115" s="186"/>
      <c r="Q115" s="186"/>
      <c r="R115" s="186"/>
      <c r="S115" s="186"/>
      <c r="T115" s="172">
        <f t="shared" si="82"/>
        <v>0</v>
      </c>
      <c r="U115" s="185">
        <v>2344490.64</v>
      </c>
      <c r="V115" s="172">
        <f t="shared" si="83"/>
        <v>9205462.3599999994</v>
      </c>
      <c r="W115" s="165">
        <f t="shared" si="42"/>
        <v>20.298702860522464</v>
      </c>
      <c r="X115" s="286"/>
      <c r="Y115" s="286"/>
      <c r="Z115" s="286"/>
      <c r="AA115" s="286"/>
      <c r="AB115" s="286"/>
      <c r="AC115" s="286"/>
      <c r="AD115" s="286"/>
      <c r="AE115" s="287"/>
      <c r="AF115" s="287"/>
      <c r="AG115" s="287"/>
      <c r="AH115" s="287"/>
      <c r="AI115" s="287"/>
      <c r="AJ115" s="287"/>
    </row>
    <row r="116" spans="1:36" s="288" customFormat="1" ht="58.5" customHeight="1">
      <c r="A116" s="135">
        <v>59</v>
      </c>
      <c r="B116" s="290" t="s">
        <v>6</v>
      </c>
      <c r="C116" s="136" t="s">
        <v>0</v>
      </c>
      <c r="D116" s="90" t="s">
        <v>118</v>
      </c>
      <c r="E116" s="273">
        <v>150000</v>
      </c>
      <c r="F116" s="166">
        <f t="shared" si="81"/>
        <v>47850</v>
      </c>
      <c r="G116" s="185">
        <v>47850</v>
      </c>
      <c r="H116" s="185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72">
        <f t="shared" si="82"/>
        <v>0</v>
      </c>
      <c r="U116" s="185">
        <v>47850</v>
      </c>
      <c r="V116" s="172">
        <f t="shared" si="83"/>
        <v>102150</v>
      </c>
      <c r="W116" s="165">
        <f t="shared" si="42"/>
        <v>31.9</v>
      </c>
      <c r="X116" s="286"/>
      <c r="Y116" s="286"/>
      <c r="Z116" s="286"/>
      <c r="AA116" s="286"/>
      <c r="AB116" s="286"/>
      <c r="AC116" s="286"/>
      <c r="AD116" s="286"/>
      <c r="AE116" s="287"/>
      <c r="AF116" s="287"/>
      <c r="AG116" s="287"/>
      <c r="AH116" s="287"/>
      <c r="AI116" s="287"/>
      <c r="AJ116" s="287"/>
    </row>
    <row r="117" spans="1:36" ht="51" hidden="1" customHeight="1">
      <c r="A117" s="43"/>
      <c r="B117" s="290"/>
      <c r="C117" s="136"/>
      <c r="D117" s="90"/>
      <c r="E117" s="273"/>
      <c r="F117" s="166">
        <f t="shared" si="81"/>
        <v>0</v>
      </c>
      <c r="G117" s="185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>
        <f t="shared" si="82"/>
        <v>0</v>
      </c>
      <c r="U117" s="185">
        <v>0</v>
      </c>
      <c r="V117" s="172">
        <f t="shared" si="83"/>
        <v>0</v>
      </c>
      <c r="W117" s="165" t="e">
        <f t="shared" si="42"/>
        <v>#DIV/0!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41.25" hidden="1" customHeight="1">
      <c r="A118" s="43"/>
      <c r="B118" s="290"/>
      <c r="C118" s="136"/>
      <c r="D118" s="90"/>
      <c r="E118" s="273"/>
      <c r="F118" s="166">
        <f t="shared" si="81"/>
        <v>0</v>
      </c>
      <c r="G118" s="185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>
        <f t="shared" si="82"/>
        <v>0</v>
      </c>
      <c r="U118" s="185">
        <v>0</v>
      </c>
      <c r="V118" s="172">
        <f t="shared" si="83"/>
        <v>0</v>
      </c>
      <c r="W118" s="165" t="e">
        <f t="shared" si="42"/>
        <v>#DIV/0!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42.75" hidden="1" customHeight="1">
      <c r="A119" s="43"/>
      <c r="B119" s="290"/>
      <c r="C119" s="136"/>
      <c r="D119" s="90"/>
      <c r="E119" s="273"/>
      <c r="F119" s="166">
        <f t="shared" si="81"/>
        <v>0</v>
      </c>
      <c r="G119" s="185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>
        <f t="shared" si="82"/>
        <v>0</v>
      </c>
      <c r="U119" s="185">
        <v>0</v>
      </c>
      <c r="V119" s="172">
        <f t="shared" si="83"/>
        <v>0</v>
      </c>
      <c r="W119" s="165" t="e">
        <f t="shared" si="42"/>
        <v>#DIV/0!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48.75" hidden="1" customHeight="1">
      <c r="A120" s="43"/>
      <c r="B120" s="290"/>
      <c r="C120" s="338"/>
      <c r="D120" s="90"/>
      <c r="E120" s="273"/>
      <c r="F120" s="166">
        <f t="shared" si="81"/>
        <v>0</v>
      </c>
      <c r="G120" s="185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>
        <f t="shared" si="82"/>
        <v>0</v>
      </c>
      <c r="U120" s="185">
        <v>0</v>
      </c>
      <c r="V120" s="172">
        <f t="shared" si="83"/>
        <v>0</v>
      </c>
      <c r="W120" s="165" t="e">
        <f t="shared" si="42"/>
        <v>#DIV/0!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26.25" hidden="1">
      <c r="A121" s="43"/>
      <c r="B121" s="71"/>
      <c r="C121" s="116"/>
      <c r="D121" s="90"/>
      <c r="E121" s="177"/>
      <c r="F121" s="166">
        <f t="shared" si="81"/>
        <v>0</v>
      </c>
      <c r="G121" s="166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>
        <f t="shared" si="82"/>
        <v>0</v>
      </c>
      <c r="U121" s="185">
        <v>0</v>
      </c>
      <c r="V121" s="172">
        <f t="shared" si="83"/>
        <v>0</v>
      </c>
      <c r="W121" s="165" t="e">
        <f t="shared" si="42"/>
        <v>#DIV/0!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111" customHeight="1">
      <c r="A122" s="43">
        <v>60</v>
      </c>
      <c r="B122" s="290" t="s">
        <v>6</v>
      </c>
      <c r="C122" s="136" t="s">
        <v>0</v>
      </c>
      <c r="D122" s="90" t="s">
        <v>209</v>
      </c>
      <c r="E122" s="177">
        <v>1500000</v>
      </c>
      <c r="F122" s="166">
        <f t="shared" si="81"/>
        <v>164395</v>
      </c>
      <c r="G122" s="166">
        <v>164395</v>
      </c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>
        <f t="shared" si="82"/>
        <v>0</v>
      </c>
      <c r="U122" s="185">
        <v>164395</v>
      </c>
      <c r="V122" s="172">
        <f t="shared" si="83"/>
        <v>1335605</v>
      </c>
      <c r="W122" s="165">
        <f t="shared" si="42"/>
        <v>10.959666666666667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49.5" hidden="1" customHeight="1">
      <c r="A123" s="43"/>
      <c r="B123" s="290" t="s">
        <v>6</v>
      </c>
      <c r="C123" s="116" t="s">
        <v>0</v>
      </c>
      <c r="D123" s="90" t="s">
        <v>217</v>
      </c>
      <c r="E123" s="177"/>
      <c r="F123" s="166">
        <f t="shared" si="81"/>
        <v>0</v>
      </c>
      <c r="G123" s="166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>
        <f t="shared" si="82"/>
        <v>0</v>
      </c>
      <c r="U123" s="185">
        <v>0</v>
      </c>
      <c r="V123" s="172">
        <f t="shared" si="83"/>
        <v>0</v>
      </c>
      <c r="W123" s="165" t="e">
        <f t="shared" si="42"/>
        <v>#DIV/0!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62.25" customHeight="1">
      <c r="A124" s="43">
        <v>61</v>
      </c>
      <c r="B124" s="290" t="s">
        <v>6</v>
      </c>
      <c r="C124" s="116" t="s">
        <v>0</v>
      </c>
      <c r="D124" s="90" t="s">
        <v>223</v>
      </c>
      <c r="E124" s="177">
        <v>50000</v>
      </c>
      <c r="F124" s="166">
        <f t="shared" si="81"/>
        <v>0</v>
      </c>
      <c r="G124" s="166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172"/>
      <c r="T124" s="172">
        <f t="shared" si="82"/>
        <v>0</v>
      </c>
      <c r="U124" s="185">
        <v>0</v>
      </c>
      <c r="V124" s="172">
        <f t="shared" si="83"/>
        <v>50000</v>
      </c>
      <c r="W124" s="165">
        <f t="shared" si="42"/>
        <v>0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54" customHeight="1">
      <c r="A125" s="43">
        <v>62</v>
      </c>
      <c r="B125" s="290" t="s">
        <v>6</v>
      </c>
      <c r="C125" s="116" t="s">
        <v>0</v>
      </c>
      <c r="D125" s="90" t="s">
        <v>218</v>
      </c>
      <c r="E125" s="177">
        <v>55000</v>
      </c>
      <c r="F125" s="166">
        <f t="shared" si="81"/>
        <v>55000</v>
      </c>
      <c r="G125" s="166">
        <v>55000</v>
      </c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172"/>
      <c r="T125" s="172">
        <f t="shared" si="82"/>
        <v>0</v>
      </c>
      <c r="U125" s="185">
        <v>55000</v>
      </c>
      <c r="V125" s="172">
        <f t="shared" si="83"/>
        <v>0</v>
      </c>
      <c r="W125" s="165">
        <f t="shared" si="42"/>
        <v>100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51" hidden="1" customHeight="1">
      <c r="A126" s="43"/>
      <c r="B126" s="290" t="s">
        <v>6</v>
      </c>
      <c r="C126" s="116" t="s">
        <v>0</v>
      </c>
      <c r="D126" s="90" t="s">
        <v>219</v>
      </c>
      <c r="E126" s="177"/>
      <c r="F126" s="166">
        <f t="shared" si="81"/>
        <v>0</v>
      </c>
      <c r="G126" s="166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172"/>
      <c r="T126" s="172">
        <f t="shared" si="82"/>
        <v>0</v>
      </c>
      <c r="U126" s="185">
        <v>0</v>
      </c>
      <c r="V126" s="172">
        <f t="shared" si="83"/>
        <v>0</v>
      </c>
      <c r="W126" s="165" t="e">
        <f t="shared" si="42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65.25" customHeight="1">
      <c r="A127" s="43">
        <v>63</v>
      </c>
      <c r="B127" s="290" t="s">
        <v>6</v>
      </c>
      <c r="C127" s="116" t="s">
        <v>0</v>
      </c>
      <c r="D127" s="90" t="s">
        <v>220</v>
      </c>
      <c r="E127" s="177">
        <v>50000</v>
      </c>
      <c r="F127" s="166">
        <f t="shared" si="81"/>
        <v>0</v>
      </c>
      <c r="G127" s="166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>
        <f t="shared" si="82"/>
        <v>0</v>
      </c>
      <c r="U127" s="185">
        <v>0</v>
      </c>
      <c r="V127" s="172">
        <f t="shared" si="83"/>
        <v>50000</v>
      </c>
      <c r="W127" s="165">
        <f t="shared" si="42"/>
        <v>0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39.75" customHeight="1">
      <c r="A128" s="43">
        <v>64</v>
      </c>
      <c r="B128" s="290" t="s">
        <v>6</v>
      </c>
      <c r="C128" s="116" t="s">
        <v>0</v>
      </c>
      <c r="D128" s="90" t="s">
        <v>221</v>
      </c>
      <c r="E128" s="177">
        <v>25000</v>
      </c>
      <c r="F128" s="166">
        <f t="shared" si="81"/>
        <v>25000</v>
      </c>
      <c r="G128" s="166">
        <v>25000</v>
      </c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>
        <f t="shared" si="82"/>
        <v>0</v>
      </c>
      <c r="U128" s="185">
        <v>25000</v>
      </c>
      <c r="V128" s="172">
        <f t="shared" si="83"/>
        <v>0</v>
      </c>
      <c r="W128" s="165">
        <f t="shared" si="42"/>
        <v>100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74.25" customHeight="1">
      <c r="A129" s="43">
        <v>65</v>
      </c>
      <c r="B129" s="290" t="s">
        <v>6</v>
      </c>
      <c r="C129" s="116" t="s">
        <v>0</v>
      </c>
      <c r="D129" s="90" t="s">
        <v>237</v>
      </c>
      <c r="E129" s="177">
        <v>950000</v>
      </c>
      <c r="F129" s="166">
        <f t="shared" si="81"/>
        <v>958854.74</v>
      </c>
      <c r="G129" s="166">
        <v>958854.74</v>
      </c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172"/>
      <c r="T129" s="172">
        <f t="shared" si="82"/>
        <v>0</v>
      </c>
      <c r="U129" s="185">
        <v>958854.74</v>
      </c>
      <c r="V129" s="172">
        <f t="shared" si="83"/>
        <v>-8854.7399999999907</v>
      </c>
      <c r="W129" s="165">
        <f t="shared" si="42"/>
        <v>100.93207789473684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36" customHeight="1">
      <c r="A130" s="43">
        <v>66</v>
      </c>
      <c r="B130" s="290" t="s">
        <v>6</v>
      </c>
      <c r="C130" s="116" t="s">
        <v>0</v>
      </c>
      <c r="D130" s="90" t="s">
        <v>222</v>
      </c>
      <c r="E130" s="177">
        <v>500000</v>
      </c>
      <c r="F130" s="166">
        <f t="shared" si="81"/>
        <v>230832.36</v>
      </c>
      <c r="G130" s="166">
        <v>230832.36</v>
      </c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>
        <f t="shared" si="82"/>
        <v>0</v>
      </c>
      <c r="U130" s="185">
        <v>230832.36</v>
      </c>
      <c r="V130" s="172">
        <f t="shared" si="83"/>
        <v>269167.64</v>
      </c>
      <c r="W130" s="165">
        <f t="shared" si="42"/>
        <v>46.166471999999999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51" customHeight="1">
      <c r="A131" s="43">
        <v>67</v>
      </c>
      <c r="B131" s="290" t="s">
        <v>6</v>
      </c>
      <c r="C131" s="116" t="s">
        <v>0</v>
      </c>
      <c r="D131" s="90" t="s">
        <v>241</v>
      </c>
      <c r="E131" s="177">
        <v>196823</v>
      </c>
      <c r="F131" s="166">
        <f t="shared" si="81"/>
        <v>196823</v>
      </c>
      <c r="G131" s="166">
        <v>196823</v>
      </c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>
        <f t="shared" si="82"/>
        <v>0</v>
      </c>
      <c r="U131" s="185">
        <v>196823</v>
      </c>
      <c r="V131" s="172">
        <f t="shared" si="83"/>
        <v>0</v>
      </c>
      <c r="W131" s="165">
        <f t="shared" si="42"/>
        <v>100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99" customHeight="1">
      <c r="A132" s="64">
        <v>68</v>
      </c>
      <c r="B132" s="386" t="s">
        <v>192</v>
      </c>
      <c r="C132" s="85" t="s">
        <v>193</v>
      </c>
      <c r="D132" s="67"/>
      <c r="E132" s="175">
        <f>E133+E134+E135+E136</f>
        <v>530000</v>
      </c>
      <c r="F132" s="175">
        <f t="shared" ref="F132:V132" si="84">F133+F134+F135+F136</f>
        <v>530000</v>
      </c>
      <c r="G132" s="175">
        <f t="shared" si="84"/>
        <v>530000</v>
      </c>
      <c r="H132" s="175">
        <f t="shared" si="84"/>
        <v>0</v>
      </c>
      <c r="I132" s="175">
        <f t="shared" si="84"/>
        <v>0</v>
      </c>
      <c r="J132" s="175">
        <f t="shared" si="84"/>
        <v>0</v>
      </c>
      <c r="K132" s="175">
        <f t="shared" si="84"/>
        <v>0</v>
      </c>
      <c r="L132" s="175">
        <f t="shared" si="84"/>
        <v>0</v>
      </c>
      <c r="M132" s="175">
        <f t="shared" si="84"/>
        <v>0</v>
      </c>
      <c r="N132" s="175">
        <f t="shared" si="84"/>
        <v>0</v>
      </c>
      <c r="O132" s="175">
        <f t="shared" si="84"/>
        <v>0</v>
      </c>
      <c r="P132" s="175">
        <f t="shared" si="84"/>
        <v>0</v>
      </c>
      <c r="Q132" s="175">
        <f t="shared" si="84"/>
        <v>0</v>
      </c>
      <c r="R132" s="175">
        <f t="shared" si="84"/>
        <v>0</v>
      </c>
      <c r="S132" s="175">
        <f t="shared" si="84"/>
        <v>0</v>
      </c>
      <c r="T132" s="175">
        <f t="shared" si="84"/>
        <v>0</v>
      </c>
      <c r="U132" s="175">
        <f t="shared" si="84"/>
        <v>530000</v>
      </c>
      <c r="V132" s="175">
        <f t="shared" si="84"/>
        <v>0</v>
      </c>
      <c r="W132" s="165">
        <f t="shared" si="42"/>
        <v>100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85.5" customHeight="1">
      <c r="A133" s="18">
        <v>69</v>
      </c>
      <c r="B133" s="20">
        <v>3110</v>
      </c>
      <c r="C133" s="116" t="s">
        <v>36</v>
      </c>
      <c r="D133" s="90" t="s">
        <v>224</v>
      </c>
      <c r="E133" s="180">
        <v>530000</v>
      </c>
      <c r="F133" s="172">
        <f>G133+T133</f>
        <v>530000</v>
      </c>
      <c r="G133" s="166">
        <v>530000</v>
      </c>
      <c r="H133" s="172"/>
      <c r="I133" s="172"/>
      <c r="J133" s="172"/>
      <c r="K133" s="184"/>
      <c r="L133" s="172"/>
      <c r="M133" s="165"/>
      <c r="N133" s="165"/>
      <c r="O133" s="165"/>
      <c r="P133" s="165"/>
      <c r="Q133" s="165"/>
      <c r="R133" s="165"/>
      <c r="S133" s="165"/>
      <c r="T133" s="172">
        <f>H133+I133+J133+K133+L133</f>
        <v>0</v>
      </c>
      <c r="U133" s="163">
        <v>530000</v>
      </c>
      <c r="V133" s="165">
        <f t="shared" ref="V133:V136" si="85">E133-F133</f>
        <v>0</v>
      </c>
      <c r="W133" s="165">
        <f t="shared" si="42"/>
        <v>100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36" hidden="1" customHeight="1">
      <c r="A134" s="18"/>
      <c r="B134" s="20"/>
      <c r="C134" s="116"/>
      <c r="D134" s="90"/>
      <c r="E134" s="180"/>
      <c r="F134" s="172">
        <f>G134+T134</f>
        <v>0</v>
      </c>
      <c r="G134" s="166"/>
      <c r="H134" s="192"/>
      <c r="I134" s="184"/>
      <c r="J134" s="184"/>
      <c r="K134" s="184"/>
      <c r="L134" s="172"/>
      <c r="M134" s="165"/>
      <c r="N134" s="165"/>
      <c r="O134" s="165"/>
      <c r="P134" s="165"/>
      <c r="Q134" s="165"/>
      <c r="R134" s="165"/>
      <c r="S134" s="165"/>
      <c r="T134" s="172">
        <f t="shared" ref="T134:T136" si="86">H134+I134+J134+K134</f>
        <v>0</v>
      </c>
      <c r="U134" s="163"/>
      <c r="V134" s="165">
        <f t="shared" si="85"/>
        <v>0</v>
      </c>
      <c r="W134" s="165" t="e">
        <f t="shared" si="42"/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51" hidden="1" customHeight="1">
      <c r="A135" s="18"/>
      <c r="B135" s="20"/>
      <c r="C135" s="116"/>
      <c r="D135" s="90"/>
      <c r="E135" s="180"/>
      <c r="F135" s="172">
        <f>G135+T135</f>
        <v>0</v>
      </c>
      <c r="G135" s="166"/>
      <c r="H135" s="317"/>
      <c r="I135" s="184"/>
      <c r="J135" s="184"/>
      <c r="K135" s="184"/>
      <c r="L135" s="172"/>
      <c r="M135" s="165"/>
      <c r="N135" s="165"/>
      <c r="O135" s="165"/>
      <c r="P135" s="165"/>
      <c r="Q135" s="165"/>
      <c r="R135" s="165"/>
      <c r="S135" s="165"/>
      <c r="T135" s="172">
        <f t="shared" si="86"/>
        <v>0</v>
      </c>
      <c r="U135" s="163"/>
      <c r="V135" s="165">
        <f t="shared" si="85"/>
        <v>0</v>
      </c>
      <c r="W135" s="165" t="e">
        <f t="shared" si="42"/>
        <v>#DIV/0!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48" hidden="1" customHeight="1">
      <c r="A136" s="18"/>
      <c r="B136" s="20"/>
      <c r="C136" s="249"/>
      <c r="D136" s="90"/>
      <c r="E136" s="180"/>
      <c r="F136" s="172">
        <f>G136+T136</f>
        <v>0</v>
      </c>
      <c r="G136" s="166"/>
      <c r="H136" s="165"/>
      <c r="I136" s="184"/>
      <c r="J136" s="184"/>
      <c r="K136" s="184"/>
      <c r="L136" s="172"/>
      <c r="M136" s="165"/>
      <c r="N136" s="165"/>
      <c r="O136" s="165"/>
      <c r="P136" s="165"/>
      <c r="Q136" s="165"/>
      <c r="R136" s="165"/>
      <c r="S136" s="165"/>
      <c r="T136" s="172">
        <f t="shared" si="86"/>
        <v>0</v>
      </c>
      <c r="U136" s="163"/>
      <c r="V136" s="165">
        <f t="shared" si="85"/>
        <v>0</v>
      </c>
      <c r="W136" s="165" t="e">
        <f t="shared" si="42"/>
        <v>#DIV/0!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48" customHeight="1">
      <c r="A137" s="76">
        <v>70</v>
      </c>
      <c r="B137" s="382" t="s">
        <v>227</v>
      </c>
      <c r="C137" s="85" t="s">
        <v>225</v>
      </c>
      <c r="D137" s="390"/>
      <c r="E137" s="179">
        <f>E138</f>
        <v>680000</v>
      </c>
      <c r="F137" s="179">
        <f t="shared" ref="F137:V137" si="87">F138</f>
        <v>653720</v>
      </c>
      <c r="G137" s="179">
        <f t="shared" si="87"/>
        <v>653720</v>
      </c>
      <c r="H137" s="179">
        <f t="shared" si="87"/>
        <v>0</v>
      </c>
      <c r="I137" s="179">
        <f t="shared" si="87"/>
        <v>0</v>
      </c>
      <c r="J137" s="179">
        <f t="shared" si="87"/>
        <v>0</v>
      </c>
      <c r="K137" s="179">
        <f t="shared" si="87"/>
        <v>0</v>
      </c>
      <c r="L137" s="179">
        <f t="shared" si="87"/>
        <v>0</v>
      </c>
      <c r="M137" s="179">
        <f t="shared" si="87"/>
        <v>0</v>
      </c>
      <c r="N137" s="179">
        <f t="shared" si="87"/>
        <v>0</v>
      </c>
      <c r="O137" s="179">
        <f t="shared" si="87"/>
        <v>0</v>
      </c>
      <c r="P137" s="179">
        <f t="shared" si="87"/>
        <v>0</v>
      </c>
      <c r="Q137" s="179">
        <f t="shared" si="87"/>
        <v>0</v>
      </c>
      <c r="R137" s="179">
        <f t="shared" si="87"/>
        <v>0</v>
      </c>
      <c r="S137" s="179">
        <f t="shared" si="87"/>
        <v>0</v>
      </c>
      <c r="T137" s="179">
        <f t="shared" si="87"/>
        <v>0</v>
      </c>
      <c r="U137" s="179">
        <f t="shared" si="87"/>
        <v>653720</v>
      </c>
      <c r="V137" s="179">
        <f t="shared" si="87"/>
        <v>26280</v>
      </c>
      <c r="W137" s="165">
        <f t="shared" si="42"/>
        <v>96.135294117647064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60.75" customHeight="1">
      <c r="A138" s="18">
        <v>71</v>
      </c>
      <c r="B138" s="20">
        <v>3110</v>
      </c>
      <c r="C138" s="116" t="s">
        <v>36</v>
      </c>
      <c r="D138" s="90" t="s">
        <v>226</v>
      </c>
      <c r="E138" s="180">
        <v>680000</v>
      </c>
      <c r="F138" s="172">
        <f>G138+T138</f>
        <v>653720</v>
      </c>
      <c r="G138" s="166">
        <v>653720</v>
      </c>
      <c r="H138" s="165"/>
      <c r="I138" s="172"/>
      <c r="J138" s="172"/>
      <c r="K138" s="184"/>
      <c r="L138" s="172"/>
      <c r="M138" s="165"/>
      <c r="N138" s="165"/>
      <c r="O138" s="165"/>
      <c r="P138" s="165"/>
      <c r="Q138" s="165"/>
      <c r="R138" s="165"/>
      <c r="S138" s="165"/>
      <c r="T138" s="172">
        <f>H138+I138+J138</f>
        <v>0</v>
      </c>
      <c r="U138" s="163">
        <v>653720</v>
      </c>
      <c r="V138" s="165">
        <f>E138-F138</f>
        <v>26280</v>
      </c>
      <c r="W138" s="165">
        <f t="shared" si="42"/>
        <v>96.135294117647064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105.75" customHeight="1">
      <c r="A139" s="76">
        <v>72</v>
      </c>
      <c r="B139" s="382" t="s">
        <v>230</v>
      </c>
      <c r="C139" s="121" t="s">
        <v>228</v>
      </c>
      <c r="D139" s="390"/>
      <c r="E139" s="179">
        <f>E140</f>
        <v>242640</v>
      </c>
      <c r="F139" s="179">
        <f t="shared" ref="F139:V139" si="88">F140</f>
        <v>242640</v>
      </c>
      <c r="G139" s="179">
        <f t="shared" si="88"/>
        <v>242640</v>
      </c>
      <c r="H139" s="179">
        <f t="shared" si="88"/>
        <v>0</v>
      </c>
      <c r="I139" s="179">
        <f t="shared" si="88"/>
        <v>0</v>
      </c>
      <c r="J139" s="179">
        <f t="shared" si="88"/>
        <v>0</v>
      </c>
      <c r="K139" s="179">
        <f t="shared" si="88"/>
        <v>0</v>
      </c>
      <c r="L139" s="179">
        <f t="shared" si="88"/>
        <v>0</v>
      </c>
      <c r="M139" s="179">
        <f t="shared" si="88"/>
        <v>0</v>
      </c>
      <c r="N139" s="179">
        <f t="shared" si="88"/>
        <v>0</v>
      </c>
      <c r="O139" s="179">
        <f t="shared" si="88"/>
        <v>0</v>
      </c>
      <c r="P139" s="179">
        <f t="shared" si="88"/>
        <v>0</v>
      </c>
      <c r="Q139" s="179">
        <f t="shared" si="88"/>
        <v>0</v>
      </c>
      <c r="R139" s="179">
        <f t="shared" si="88"/>
        <v>0</v>
      </c>
      <c r="S139" s="179">
        <f t="shared" si="88"/>
        <v>0</v>
      </c>
      <c r="T139" s="179">
        <f t="shared" si="88"/>
        <v>0</v>
      </c>
      <c r="U139" s="179">
        <f t="shared" si="88"/>
        <v>242640</v>
      </c>
      <c r="V139" s="179">
        <f t="shared" si="88"/>
        <v>0</v>
      </c>
      <c r="W139" s="165">
        <f t="shared" si="42"/>
        <v>100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88.5" customHeight="1">
      <c r="A140" s="18">
        <v>73</v>
      </c>
      <c r="B140" s="20">
        <v>3110</v>
      </c>
      <c r="C140" s="136" t="s">
        <v>36</v>
      </c>
      <c r="D140" s="90" t="s">
        <v>229</v>
      </c>
      <c r="E140" s="180">
        <v>242640</v>
      </c>
      <c r="F140" s="172">
        <f>G140+T140</f>
        <v>242640</v>
      </c>
      <c r="G140" s="166">
        <v>242640</v>
      </c>
      <c r="H140" s="165"/>
      <c r="I140" s="184"/>
      <c r="J140" s="184"/>
      <c r="K140" s="184"/>
      <c r="L140" s="172"/>
      <c r="M140" s="165"/>
      <c r="N140" s="165"/>
      <c r="O140" s="165"/>
      <c r="P140" s="165"/>
      <c r="Q140" s="165"/>
      <c r="R140" s="165"/>
      <c r="S140" s="165"/>
      <c r="T140" s="172">
        <f>H140+I140+J140</f>
        <v>0</v>
      </c>
      <c r="U140" s="163">
        <v>242640</v>
      </c>
      <c r="V140" s="165">
        <f>E140-F140</f>
        <v>0</v>
      </c>
      <c r="W140" s="165">
        <f t="shared" si="42"/>
        <v>100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108" hidden="1" customHeight="1">
      <c r="A141" s="76" t="s">
        <v>2</v>
      </c>
      <c r="B141" s="153" t="s">
        <v>211</v>
      </c>
      <c r="C141" s="121"/>
      <c r="D141" s="251"/>
      <c r="E141" s="179">
        <f>E142</f>
        <v>0</v>
      </c>
      <c r="F141" s="179">
        <f t="shared" ref="F141:V141" si="89">F142</f>
        <v>0</v>
      </c>
      <c r="G141" s="179">
        <f t="shared" si="89"/>
        <v>0</v>
      </c>
      <c r="H141" s="179">
        <f t="shared" si="89"/>
        <v>0</v>
      </c>
      <c r="I141" s="179">
        <f t="shared" si="89"/>
        <v>0</v>
      </c>
      <c r="J141" s="179">
        <f t="shared" si="89"/>
        <v>0</v>
      </c>
      <c r="K141" s="179">
        <f t="shared" si="89"/>
        <v>0</v>
      </c>
      <c r="L141" s="179">
        <f t="shared" si="89"/>
        <v>0</v>
      </c>
      <c r="M141" s="179">
        <f t="shared" si="89"/>
        <v>0</v>
      </c>
      <c r="N141" s="179">
        <f t="shared" si="89"/>
        <v>0</v>
      </c>
      <c r="O141" s="179">
        <f t="shared" si="89"/>
        <v>0</v>
      </c>
      <c r="P141" s="179">
        <f t="shared" si="89"/>
        <v>0</v>
      </c>
      <c r="Q141" s="179">
        <f t="shared" si="89"/>
        <v>0</v>
      </c>
      <c r="R141" s="179">
        <f t="shared" si="89"/>
        <v>0</v>
      </c>
      <c r="S141" s="179">
        <f t="shared" si="89"/>
        <v>0</v>
      </c>
      <c r="T141" s="179">
        <f t="shared" si="89"/>
        <v>0</v>
      </c>
      <c r="U141" s="179">
        <f t="shared" si="89"/>
        <v>0</v>
      </c>
      <c r="V141" s="179">
        <f t="shared" si="89"/>
        <v>0</v>
      </c>
      <c r="W141" s="165" t="e">
        <f t="shared" si="42"/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55.5" hidden="1" customHeight="1">
      <c r="A142" s="18"/>
      <c r="B142" s="20">
        <v>3110</v>
      </c>
      <c r="C142" s="116" t="s">
        <v>36</v>
      </c>
      <c r="D142" s="117" t="s">
        <v>212</v>
      </c>
      <c r="E142" s="180"/>
      <c r="F142" s="172">
        <v>0</v>
      </c>
      <c r="G142" s="166"/>
      <c r="H142" s="165"/>
      <c r="I142" s="184"/>
      <c r="J142" s="184"/>
      <c r="K142" s="184"/>
      <c r="L142" s="172"/>
      <c r="M142" s="165"/>
      <c r="N142" s="165"/>
      <c r="O142" s="165"/>
      <c r="P142" s="165"/>
      <c r="Q142" s="165"/>
      <c r="R142" s="165"/>
      <c r="S142" s="165"/>
      <c r="T142" s="172"/>
      <c r="U142" s="163">
        <v>0</v>
      </c>
      <c r="V142" s="165">
        <f>E142-F142</f>
        <v>0</v>
      </c>
      <c r="W142" s="165" t="e">
        <f t="shared" si="42"/>
        <v>#DIV/0!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54" customHeight="1">
      <c r="A143" s="64">
        <v>74</v>
      </c>
      <c r="B143" s="65" t="s">
        <v>115</v>
      </c>
      <c r="C143" s="121" t="s">
        <v>95</v>
      </c>
      <c r="D143" s="285"/>
      <c r="E143" s="175">
        <f>E144+E146+E147+E148+E160+E161+E162</f>
        <v>334337</v>
      </c>
      <c r="F143" s="175">
        <f t="shared" ref="F143:V143" si="90">F144+F146+F147+F148+F160+F161+F162</f>
        <v>52855.76</v>
      </c>
      <c r="G143" s="175">
        <f t="shared" si="90"/>
        <v>52855.76</v>
      </c>
      <c r="H143" s="175">
        <f t="shared" si="90"/>
        <v>0</v>
      </c>
      <c r="I143" s="175">
        <f t="shared" si="90"/>
        <v>0</v>
      </c>
      <c r="J143" s="175">
        <f t="shared" si="90"/>
        <v>0</v>
      </c>
      <c r="K143" s="175">
        <f t="shared" si="90"/>
        <v>0</v>
      </c>
      <c r="L143" s="175">
        <f t="shared" si="90"/>
        <v>0</v>
      </c>
      <c r="M143" s="175">
        <f t="shared" si="90"/>
        <v>0</v>
      </c>
      <c r="N143" s="175">
        <f t="shared" si="90"/>
        <v>0</v>
      </c>
      <c r="O143" s="175">
        <f t="shared" si="90"/>
        <v>0</v>
      </c>
      <c r="P143" s="175">
        <f t="shared" si="90"/>
        <v>0</v>
      </c>
      <c r="Q143" s="175">
        <f t="shared" si="90"/>
        <v>0</v>
      </c>
      <c r="R143" s="175">
        <f t="shared" si="90"/>
        <v>0</v>
      </c>
      <c r="S143" s="175">
        <f t="shared" si="90"/>
        <v>0</v>
      </c>
      <c r="T143" s="175">
        <f t="shared" si="90"/>
        <v>0</v>
      </c>
      <c r="U143" s="175">
        <f t="shared" si="90"/>
        <v>52855.76</v>
      </c>
      <c r="V143" s="175">
        <f t="shared" si="90"/>
        <v>281481.24</v>
      </c>
      <c r="W143" s="165">
        <f t="shared" si="42"/>
        <v>15.809126719447743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110.25" hidden="1" customHeight="1">
      <c r="A144" s="18">
        <v>60</v>
      </c>
      <c r="B144" s="20">
        <v>3142</v>
      </c>
      <c r="C144" s="339" t="s">
        <v>31</v>
      </c>
      <c r="D144" s="117"/>
      <c r="E144" s="180"/>
      <c r="F144" s="166">
        <f>G144+T144</f>
        <v>0</v>
      </c>
      <c r="G144" s="166"/>
      <c r="H144" s="172"/>
      <c r="I144" s="172"/>
      <c r="J144" s="172"/>
      <c r="K144" s="308"/>
      <c r="L144" s="309"/>
      <c r="M144" s="316"/>
      <c r="N144" s="316"/>
      <c r="O144" s="316"/>
      <c r="P144" s="316"/>
      <c r="Q144" s="316"/>
      <c r="R144" s="316"/>
      <c r="S144" s="316"/>
      <c r="T144" s="172">
        <f>H144+I144+J144+K144+L144+M144+N144+O144+P144+Q144+R144+S144</f>
        <v>0</v>
      </c>
      <c r="U144" s="172">
        <v>0</v>
      </c>
      <c r="V144" s="165">
        <f>E144-F144</f>
        <v>0</v>
      </c>
      <c r="W144" s="165" t="e">
        <f t="shared" ref="W144:W162" si="91">U144*100/E144</f>
        <v>#DIV/0!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66.75" hidden="1" customHeight="1">
      <c r="A145" s="76"/>
      <c r="B145" s="84"/>
      <c r="C145" s="112"/>
      <c r="D145" s="250"/>
      <c r="E145" s="179"/>
      <c r="F145" s="179" t="e">
        <f>#REF!+F146</f>
        <v>#REF!</v>
      </c>
      <c r="G145" s="179" t="e">
        <f>#REF!+G146</f>
        <v>#REF!</v>
      </c>
      <c r="H145" s="179" t="e">
        <f>#REF!+H146</f>
        <v>#REF!</v>
      </c>
      <c r="I145" s="179" t="e">
        <f>#REF!+I146</f>
        <v>#REF!</v>
      </c>
      <c r="J145" s="179" t="e">
        <f>#REF!+J146</f>
        <v>#REF!</v>
      </c>
      <c r="K145" s="179" t="e">
        <f>#REF!+K146</f>
        <v>#REF!</v>
      </c>
      <c r="L145" s="179" t="e">
        <f>#REF!+L146</f>
        <v>#REF!</v>
      </c>
      <c r="M145" s="179" t="e">
        <f>#REF!+M146</f>
        <v>#REF!</v>
      </c>
      <c r="N145" s="179" t="e">
        <f>#REF!+N146</f>
        <v>#REF!</v>
      </c>
      <c r="O145" s="179" t="e">
        <f>#REF!+O146</f>
        <v>#REF!</v>
      </c>
      <c r="P145" s="179" t="e">
        <f>#REF!+P146</f>
        <v>#REF!</v>
      </c>
      <c r="Q145" s="179" t="e">
        <f>#REF!+Q146</f>
        <v>#REF!</v>
      </c>
      <c r="R145" s="179" t="e">
        <f>#REF!+R146</f>
        <v>#REF!</v>
      </c>
      <c r="S145" s="179" t="e">
        <f>#REF!+S146</f>
        <v>#REF!</v>
      </c>
      <c r="T145" s="179" t="e">
        <f>#REF!+T146</f>
        <v>#REF!</v>
      </c>
      <c r="U145" s="179" t="e">
        <f>#REF!+U146</f>
        <v>#REF!</v>
      </c>
      <c r="V145" s="179" t="e">
        <f>#REF!+V146</f>
        <v>#REF!</v>
      </c>
      <c r="W145" s="165" t="e">
        <f t="shared" si="91"/>
        <v>#REF!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83.25" customHeight="1">
      <c r="A146" s="18">
        <v>75</v>
      </c>
      <c r="B146" s="20">
        <v>3142</v>
      </c>
      <c r="C146" s="339" t="s">
        <v>31</v>
      </c>
      <c r="D146" s="117" t="s">
        <v>162</v>
      </c>
      <c r="E146" s="180">
        <v>13179</v>
      </c>
      <c r="F146" s="166">
        <f>G146+T146</f>
        <v>13137.06</v>
      </c>
      <c r="G146" s="166">
        <v>13137.06</v>
      </c>
      <c r="H146" s="172"/>
      <c r="I146" s="184"/>
      <c r="J146" s="184"/>
      <c r="K146" s="184"/>
      <c r="L146" s="172"/>
      <c r="M146" s="165"/>
      <c r="N146" s="165"/>
      <c r="O146" s="165"/>
      <c r="P146" s="165"/>
      <c r="Q146" s="165"/>
      <c r="R146" s="165"/>
      <c r="S146" s="165"/>
      <c r="T146" s="172">
        <f>H146+I146</f>
        <v>0</v>
      </c>
      <c r="U146" s="163">
        <v>13137.06</v>
      </c>
      <c r="V146" s="165">
        <f>E146-F146</f>
        <v>41.940000000000509</v>
      </c>
      <c r="W146" s="165">
        <f t="shared" si="91"/>
        <v>99.681766446619619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78" customHeight="1">
      <c r="A147" s="18">
        <v>76</v>
      </c>
      <c r="B147" s="20">
        <v>3142</v>
      </c>
      <c r="C147" s="339" t="s">
        <v>31</v>
      </c>
      <c r="D147" s="117" t="s">
        <v>163</v>
      </c>
      <c r="E147" s="180">
        <v>18279</v>
      </c>
      <c r="F147" s="166">
        <f>G147+T147</f>
        <v>18272.91</v>
      </c>
      <c r="G147" s="166">
        <v>18272.91</v>
      </c>
      <c r="H147" s="172"/>
      <c r="I147" s="184"/>
      <c r="J147" s="184"/>
      <c r="K147" s="184"/>
      <c r="L147" s="172"/>
      <c r="M147" s="165"/>
      <c r="N147" s="165"/>
      <c r="O147" s="165"/>
      <c r="P147" s="165"/>
      <c r="Q147" s="165"/>
      <c r="R147" s="165"/>
      <c r="S147" s="165"/>
      <c r="T147" s="172">
        <f>H147+I147</f>
        <v>0</v>
      </c>
      <c r="U147" s="163">
        <f>18272.91</f>
        <v>18272.91</v>
      </c>
      <c r="V147" s="165">
        <f t="shared" ref="V147:V162" si="92">E147-F147</f>
        <v>6.0900000000001455</v>
      </c>
      <c r="W147" s="165">
        <f t="shared" si="91"/>
        <v>99.966683078943049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84.75" customHeight="1">
      <c r="A148" s="18">
        <v>77</v>
      </c>
      <c r="B148" s="20">
        <v>3142</v>
      </c>
      <c r="C148" s="339" t="s">
        <v>31</v>
      </c>
      <c r="D148" s="117" t="s">
        <v>164</v>
      </c>
      <c r="E148" s="180">
        <v>12879</v>
      </c>
      <c r="F148" s="166">
        <f>G148+T148</f>
        <v>12861.92</v>
      </c>
      <c r="G148" s="166">
        <v>12861.92</v>
      </c>
      <c r="H148" s="172"/>
      <c r="I148" s="184"/>
      <c r="J148" s="184"/>
      <c r="K148" s="184"/>
      <c r="L148" s="172"/>
      <c r="M148" s="165"/>
      <c r="N148" s="165"/>
      <c r="O148" s="165"/>
      <c r="P148" s="165"/>
      <c r="Q148" s="165"/>
      <c r="R148" s="165"/>
      <c r="S148" s="165"/>
      <c r="T148" s="172">
        <f>H148+I148</f>
        <v>0</v>
      </c>
      <c r="U148" s="163">
        <f>12861.92</f>
        <v>12861.92</v>
      </c>
      <c r="V148" s="165">
        <f t="shared" si="92"/>
        <v>17.079999999999927</v>
      </c>
      <c r="W148" s="165">
        <f t="shared" si="91"/>
        <v>99.867381007842226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111.75" hidden="1" customHeight="1">
      <c r="A149" s="64"/>
      <c r="B149" s="91">
        <v>611200</v>
      </c>
      <c r="C149" s="121" t="s">
        <v>74</v>
      </c>
      <c r="D149" s="251"/>
      <c r="E149" s="175">
        <f>E150+E151</f>
        <v>0</v>
      </c>
      <c r="F149" s="166">
        <f t="shared" ref="F149:F162" si="93">G149+T149</f>
        <v>0</v>
      </c>
      <c r="G149" s="175">
        <f t="shared" ref="G149:S149" si="94">G150+G151</f>
        <v>0</v>
      </c>
      <c r="H149" s="175">
        <f t="shared" si="94"/>
        <v>0</v>
      </c>
      <c r="I149" s="175">
        <f t="shared" si="94"/>
        <v>0</v>
      </c>
      <c r="J149" s="175">
        <f t="shared" si="94"/>
        <v>0</v>
      </c>
      <c r="K149" s="175">
        <f t="shared" si="94"/>
        <v>0</v>
      </c>
      <c r="L149" s="175">
        <f t="shared" si="94"/>
        <v>0</v>
      </c>
      <c r="M149" s="175">
        <f t="shared" si="94"/>
        <v>0</v>
      </c>
      <c r="N149" s="175">
        <f t="shared" si="94"/>
        <v>0</v>
      </c>
      <c r="O149" s="175">
        <f t="shared" si="94"/>
        <v>0</v>
      </c>
      <c r="P149" s="175">
        <f t="shared" si="94"/>
        <v>0</v>
      </c>
      <c r="Q149" s="175">
        <f t="shared" si="94"/>
        <v>0</v>
      </c>
      <c r="R149" s="175">
        <f t="shared" si="94"/>
        <v>0</v>
      </c>
      <c r="S149" s="175">
        <f t="shared" si="94"/>
        <v>0</v>
      </c>
      <c r="T149" s="172">
        <f t="shared" ref="T149:T162" si="95">H149+I149</f>
        <v>0</v>
      </c>
      <c r="U149" s="163">
        <f t="shared" ref="U149:U159" si="96">12861.92</f>
        <v>12861.92</v>
      </c>
      <c r="V149" s="165">
        <f t="shared" si="92"/>
        <v>0</v>
      </c>
      <c r="W149" s="165" t="e">
        <f t="shared" si="91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87.75" hidden="1" customHeight="1">
      <c r="A150" s="18"/>
      <c r="B150" s="20">
        <v>3110</v>
      </c>
      <c r="C150" s="116" t="s">
        <v>36</v>
      </c>
      <c r="D150" s="90" t="s">
        <v>75</v>
      </c>
      <c r="E150" s="180"/>
      <c r="F150" s="166">
        <f t="shared" si="93"/>
        <v>0</v>
      </c>
      <c r="G150" s="166"/>
      <c r="H150" s="184"/>
      <c r="I150" s="184"/>
      <c r="J150" s="184"/>
      <c r="K150" s="184"/>
      <c r="L150" s="172"/>
      <c r="M150" s="165"/>
      <c r="N150" s="165"/>
      <c r="O150" s="165"/>
      <c r="P150" s="165"/>
      <c r="Q150" s="165"/>
      <c r="R150" s="165"/>
      <c r="S150" s="165"/>
      <c r="T150" s="172">
        <f t="shared" si="95"/>
        <v>0</v>
      </c>
      <c r="U150" s="163">
        <f t="shared" si="96"/>
        <v>12861.92</v>
      </c>
      <c r="V150" s="165">
        <f t="shared" si="92"/>
        <v>0</v>
      </c>
      <c r="W150" s="165" t="e">
        <f t="shared" si="91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59.25" hidden="1" customHeight="1">
      <c r="A151" s="18"/>
      <c r="B151" s="20"/>
      <c r="C151" s="19"/>
      <c r="D151" s="118"/>
      <c r="E151" s="180"/>
      <c r="F151" s="166">
        <f t="shared" si="93"/>
        <v>0</v>
      </c>
      <c r="G151" s="166"/>
      <c r="H151" s="184"/>
      <c r="I151" s="184"/>
      <c r="J151" s="184"/>
      <c r="K151" s="184"/>
      <c r="L151" s="172"/>
      <c r="M151" s="165"/>
      <c r="N151" s="165"/>
      <c r="O151" s="165"/>
      <c r="P151" s="165"/>
      <c r="Q151" s="165"/>
      <c r="R151" s="165"/>
      <c r="S151" s="165"/>
      <c r="T151" s="172">
        <f t="shared" si="95"/>
        <v>0</v>
      </c>
      <c r="U151" s="163">
        <f t="shared" si="96"/>
        <v>12861.92</v>
      </c>
      <c r="V151" s="165">
        <f t="shared" si="92"/>
        <v>0</v>
      </c>
      <c r="W151" s="165" t="e">
        <f t="shared" si="91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61.5" hidden="1" customHeight="1">
      <c r="A152" s="76">
        <v>65</v>
      </c>
      <c r="B152" s="146">
        <v>617520</v>
      </c>
      <c r="C152" s="233" t="s">
        <v>56</v>
      </c>
      <c r="D152" s="231"/>
      <c r="E152" s="179">
        <f>E153+E154</f>
        <v>0</v>
      </c>
      <c r="F152" s="166">
        <f t="shared" si="93"/>
        <v>0</v>
      </c>
      <c r="G152" s="179">
        <f t="shared" ref="G152:S152" si="97">G153+G154</f>
        <v>0</v>
      </c>
      <c r="H152" s="179">
        <f t="shared" si="97"/>
        <v>0</v>
      </c>
      <c r="I152" s="179">
        <f t="shared" si="97"/>
        <v>0</v>
      </c>
      <c r="J152" s="179">
        <f t="shared" si="97"/>
        <v>0</v>
      </c>
      <c r="K152" s="179">
        <f t="shared" si="97"/>
        <v>0</v>
      </c>
      <c r="L152" s="179">
        <f t="shared" si="97"/>
        <v>0</v>
      </c>
      <c r="M152" s="179">
        <f t="shared" si="97"/>
        <v>0</v>
      </c>
      <c r="N152" s="179">
        <f t="shared" si="97"/>
        <v>0</v>
      </c>
      <c r="O152" s="179">
        <f t="shared" si="97"/>
        <v>0</v>
      </c>
      <c r="P152" s="179">
        <f t="shared" si="97"/>
        <v>0</v>
      </c>
      <c r="Q152" s="179">
        <f t="shared" si="97"/>
        <v>0</v>
      </c>
      <c r="R152" s="179">
        <f t="shared" si="97"/>
        <v>0</v>
      </c>
      <c r="S152" s="179">
        <f t="shared" si="97"/>
        <v>0</v>
      </c>
      <c r="T152" s="172">
        <f t="shared" si="95"/>
        <v>0</v>
      </c>
      <c r="U152" s="163">
        <f t="shared" si="96"/>
        <v>12861.92</v>
      </c>
      <c r="V152" s="165">
        <f t="shared" si="92"/>
        <v>0</v>
      </c>
      <c r="W152" s="165" t="e">
        <f t="shared" si="91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95.25" hidden="1" customHeight="1">
      <c r="A153" s="18">
        <v>66</v>
      </c>
      <c r="B153" s="20">
        <v>3110</v>
      </c>
      <c r="C153" s="341" t="s">
        <v>36</v>
      </c>
      <c r="D153" s="281"/>
      <c r="E153" s="180"/>
      <c r="F153" s="166">
        <f t="shared" si="93"/>
        <v>0</v>
      </c>
      <c r="G153" s="166"/>
      <c r="H153" s="184"/>
      <c r="I153" s="184"/>
      <c r="J153" s="184"/>
      <c r="K153" s="184"/>
      <c r="L153" s="172"/>
      <c r="M153" s="165"/>
      <c r="N153" s="165"/>
      <c r="O153" s="165"/>
      <c r="P153" s="165"/>
      <c r="Q153" s="165"/>
      <c r="R153" s="165"/>
      <c r="S153" s="165"/>
      <c r="T153" s="172">
        <f t="shared" si="95"/>
        <v>0</v>
      </c>
      <c r="U153" s="163">
        <f t="shared" si="96"/>
        <v>12861.92</v>
      </c>
      <c r="V153" s="165">
        <f t="shared" si="92"/>
        <v>0</v>
      </c>
      <c r="W153" s="165" t="e">
        <f t="shared" si="91"/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74.25" hidden="1" customHeight="1">
      <c r="A154" s="18"/>
      <c r="B154" s="20">
        <v>3110</v>
      </c>
      <c r="C154" s="116" t="s">
        <v>36</v>
      </c>
      <c r="D154" s="229"/>
      <c r="E154" s="180"/>
      <c r="F154" s="166">
        <f t="shared" si="93"/>
        <v>0</v>
      </c>
      <c r="G154" s="166"/>
      <c r="H154" s="184"/>
      <c r="I154" s="184"/>
      <c r="J154" s="184"/>
      <c r="K154" s="184"/>
      <c r="L154" s="172"/>
      <c r="M154" s="165"/>
      <c r="N154" s="165"/>
      <c r="O154" s="165"/>
      <c r="P154" s="165"/>
      <c r="Q154" s="165"/>
      <c r="R154" s="165"/>
      <c r="S154" s="165"/>
      <c r="T154" s="172">
        <f t="shared" si="95"/>
        <v>0</v>
      </c>
      <c r="U154" s="163">
        <f t="shared" si="96"/>
        <v>12861.92</v>
      </c>
      <c r="V154" s="165">
        <f t="shared" si="92"/>
        <v>0</v>
      </c>
      <c r="W154" s="165" t="e">
        <f t="shared" si="91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59.25" hidden="1" customHeight="1">
      <c r="A155" s="76"/>
      <c r="B155" s="94">
        <v>617640</v>
      </c>
      <c r="C155" s="226" t="s">
        <v>28</v>
      </c>
      <c r="D155" s="102"/>
      <c r="E155" s="179">
        <f>E156</f>
        <v>0</v>
      </c>
      <c r="F155" s="166">
        <f t="shared" si="93"/>
        <v>0</v>
      </c>
      <c r="G155" s="179">
        <f t="shared" ref="G155:S155" si="98">G156</f>
        <v>0</v>
      </c>
      <c r="H155" s="179">
        <f t="shared" si="98"/>
        <v>0</v>
      </c>
      <c r="I155" s="179">
        <f t="shared" si="98"/>
        <v>0</v>
      </c>
      <c r="J155" s="179">
        <f t="shared" si="98"/>
        <v>0</v>
      </c>
      <c r="K155" s="179">
        <f t="shared" si="98"/>
        <v>0</v>
      </c>
      <c r="L155" s="179">
        <f t="shared" si="98"/>
        <v>0</v>
      </c>
      <c r="M155" s="179">
        <f t="shared" si="98"/>
        <v>0</v>
      </c>
      <c r="N155" s="179">
        <f t="shared" si="98"/>
        <v>0</v>
      </c>
      <c r="O155" s="179">
        <f t="shared" si="98"/>
        <v>0</v>
      </c>
      <c r="P155" s="179">
        <f t="shared" si="98"/>
        <v>0</v>
      </c>
      <c r="Q155" s="179">
        <f t="shared" si="98"/>
        <v>0</v>
      </c>
      <c r="R155" s="179">
        <f t="shared" si="98"/>
        <v>0</v>
      </c>
      <c r="S155" s="179">
        <f t="shared" si="98"/>
        <v>0</v>
      </c>
      <c r="T155" s="172">
        <f t="shared" si="95"/>
        <v>0</v>
      </c>
      <c r="U155" s="163">
        <f t="shared" si="96"/>
        <v>12861.92</v>
      </c>
      <c r="V155" s="165">
        <f t="shared" si="92"/>
        <v>0</v>
      </c>
      <c r="W155" s="165" t="e">
        <f t="shared" si="91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186.75" hidden="1" customHeight="1">
      <c r="A156" s="18"/>
      <c r="B156" s="20">
        <v>3132</v>
      </c>
      <c r="C156" s="19" t="s">
        <v>0</v>
      </c>
      <c r="D156" s="118"/>
      <c r="E156" s="180"/>
      <c r="F156" s="166">
        <f t="shared" si="93"/>
        <v>0</v>
      </c>
      <c r="G156" s="166"/>
      <c r="H156" s="184"/>
      <c r="I156" s="184"/>
      <c r="J156" s="184"/>
      <c r="K156" s="184"/>
      <c r="L156" s="172"/>
      <c r="M156" s="165"/>
      <c r="N156" s="165"/>
      <c r="O156" s="165"/>
      <c r="P156" s="165"/>
      <c r="Q156" s="165"/>
      <c r="R156" s="165"/>
      <c r="S156" s="165"/>
      <c r="T156" s="172">
        <f t="shared" si="95"/>
        <v>0</v>
      </c>
      <c r="U156" s="163">
        <f t="shared" si="96"/>
        <v>12861.92</v>
      </c>
      <c r="V156" s="165">
        <f t="shared" si="92"/>
        <v>0</v>
      </c>
      <c r="W156" s="165" t="e">
        <f t="shared" si="91"/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0.75" hidden="1" customHeight="1">
      <c r="A157" s="18"/>
      <c r="B157" s="20"/>
      <c r="C157" s="19"/>
      <c r="D157" s="95"/>
      <c r="E157" s="180"/>
      <c r="F157" s="166">
        <f t="shared" si="93"/>
        <v>0</v>
      </c>
      <c r="G157" s="181"/>
      <c r="H157" s="318"/>
      <c r="I157" s="308"/>
      <c r="J157" s="308"/>
      <c r="K157" s="308"/>
      <c r="L157" s="309"/>
      <c r="M157" s="316"/>
      <c r="N157" s="316"/>
      <c r="O157" s="316"/>
      <c r="P157" s="316"/>
      <c r="Q157" s="316"/>
      <c r="R157" s="316"/>
      <c r="S157" s="316"/>
      <c r="T157" s="172">
        <f t="shared" si="95"/>
        <v>0</v>
      </c>
      <c r="U157" s="163">
        <f t="shared" si="96"/>
        <v>12861.92</v>
      </c>
      <c r="V157" s="165">
        <f t="shared" si="92"/>
        <v>0</v>
      </c>
      <c r="W157" s="165" t="e">
        <f t="shared" si="91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61.5" hidden="1" customHeight="1">
      <c r="A158" s="18"/>
      <c r="B158" s="84"/>
      <c r="C158" s="213"/>
      <c r="D158" s="214"/>
      <c r="E158" s="179"/>
      <c r="F158" s="166">
        <f t="shared" si="93"/>
        <v>0</v>
      </c>
      <c r="G158" s="319"/>
      <c r="H158" s="320"/>
      <c r="I158" s="321"/>
      <c r="J158" s="321"/>
      <c r="K158" s="321"/>
      <c r="L158" s="322"/>
      <c r="M158" s="322"/>
      <c r="N158" s="322"/>
      <c r="O158" s="322"/>
      <c r="P158" s="322"/>
      <c r="Q158" s="322"/>
      <c r="R158" s="322"/>
      <c r="S158" s="322"/>
      <c r="T158" s="172">
        <f t="shared" si="95"/>
        <v>0</v>
      </c>
      <c r="U158" s="163">
        <f t="shared" si="96"/>
        <v>12861.92</v>
      </c>
      <c r="V158" s="165">
        <f t="shared" si="92"/>
        <v>0</v>
      </c>
      <c r="W158" s="165" t="e">
        <f t="shared" si="91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63.75" hidden="1" customHeight="1">
      <c r="A159" s="18"/>
      <c r="B159" s="20"/>
      <c r="C159" s="209"/>
      <c r="D159" s="208"/>
      <c r="E159" s="180"/>
      <c r="F159" s="166">
        <f t="shared" si="93"/>
        <v>0</v>
      </c>
      <c r="G159" s="181"/>
      <c r="H159" s="184"/>
      <c r="I159" s="184"/>
      <c r="J159" s="308"/>
      <c r="K159" s="308"/>
      <c r="L159" s="309"/>
      <c r="M159" s="316"/>
      <c r="N159" s="316"/>
      <c r="O159" s="316"/>
      <c r="P159" s="316"/>
      <c r="Q159" s="316"/>
      <c r="R159" s="316"/>
      <c r="S159" s="316"/>
      <c r="T159" s="172">
        <f t="shared" si="95"/>
        <v>0</v>
      </c>
      <c r="U159" s="163">
        <f t="shared" si="96"/>
        <v>12861.92</v>
      </c>
      <c r="V159" s="165">
        <f t="shared" si="92"/>
        <v>0</v>
      </c>
      <c r="W159" s="165" t="e">
        <f t="shared" si="91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42.75" customHeight="1">
      <c r="A160" s="18">
        <v>78</v>
      </c>
      <c r="B160" s="20">
        <v>3142</v>
      </c>
      <c r="C160" s="339" t="s">
        <v>31</v>
      </c>
      <c r="D160" s="117" t="s">
        <v>231</v>
      </c>
      <c r="E160" s="180">
        <v>40000</v>
      </c>
      <c r="F160" s="166">
        <f t="shared" si="93"/>
        <v>0</v>
      </c>
      <c r="G160" s="181"/>
      <c r="H160" s="184"/>
      <c r="I160" s="184"/>
      <c r="J160" s="308"/>
      <c r="K160" s="308"/>
      <c r="L160" s="309"/>
      <c r="M160" s="316"/>
      <c r="N160" s="316"/>
      <c r="O160" s="316"/>
      <c r="P160" s="316"/>
      <c r="Q160" s="316"/>
      <c r="R160" s="316"/>
      <c r="S160" s="316"/>
      <c r="T160" s="172">
        <f t="shared" si="95"/>
        <v>0</v>
      </c>
      <c r="U160" s="163">
        <v>0</v>
      </c>
      <c r="V160" s="165">
        <f t="shared" si="92"/>
        <v>40000</v>
      </c>
      <c r="W160" s="165">
        <f t="shared" si="91"/>
        <v>0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42.75" customHeight="1">
      <c r="A161" s="18">
        <v>79</v>
      </c>
      <c r="B161" s="20">
        <v>3142</v>
      </c>
      <c r="C161" s="339" t="s">
        <v>31</v>
      </c>
      <c r="D161" s="117" t="s">
        <v>232</v>
      </c>
      <c r="E161" s="180">
        <v>150000</v>
      </c>
      <c r="F161" s="166">
        <f t="shared" si="93"/>
        <v>8583.8700000000008</v>
      </c>
      <c r="G161" s="166">
        <v>8583.8700000000008</v>
      </c>
      <c r="H161" s="172"/>
      <c r="I161" s="184"/>
      <c r="J161" s="308"/>
      <c r="K161" s="308"/>
      <c r="L161" s="309"/>
      <c r="M161" s="316"/>
      <c r="N161" s="316"/>
      <c r="O161" s="316"/>
      <c r="P161" s="316"/>
      <c r="Q161" s="316"/>
      <c r="R161" s="316"/>
      <c r="S161" s="316"/>
      <c r="T161" s="172">
        <f t="shared" si="95"/>
        <v>0</v>
      </c>
      <c r="U161" s="163">
        <v>8583.8700000000008</v>
      </c>
      <c r="V161" s="165">
        <f t="shared" si="92"/>
        <v>141416.13</v>
      </c>
      <c r="W161" s="165">
        <f t="shared" si="91"/>
        <v>5.7225800000000007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47.25" customHeight="1">
      <c r="A162" s="18">
        <v>80</v>
      </c>
      <c r="B162" s="20">
        <v>3142</v>
      </c>
      <c r="C162" s="339" t="s">
        <v>31</v>
      </c>
      <c r="D162" s="117" t="s">
        <v>233</v>
      </c>
      <c r="E162" s="180">
        <v>100000</v>
      </c>
      <c r="F162" s="166">
        <f t="shared" si="93"/>
        <v>0</v>
      </c>
      <c r="G162" s="181"/>
      <c r="H162" s="184"/>
      <c r="I162" s="184"/>
      <c r="J162" s="308"/>
      <c r="K162" s="308"/>
      <c r="L162" s="309"/>
      <c r="M162" s="316"/>
      <c r="N162" s="316"/>
      <c r="O162" s="316"/>
      <c r="P162" s="316"/>
      <c r="Q162" s="316"/>
      <c r="R162" s="316"/>
      <c r="S162" s="316"/>
      <c r="T162" s="172">
        <f t="shared" si="95"/>
        <v>0</v>
      </c>
      <c r="U162" s="163">
        <v>0</v>
      </c>
      <c r="V162" s="165">
        <f t="shared" si="92"/>
        <v>100000</v>
      </c>
      <c r="W162" s="165">
        <f t="shared" si="91"/>
        <v>0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108.75" customHeight="1">
      <c r="A163" s="123">
        <v>81</v>
      </c>
      <c r="B163" s="362" t="s">
        <v>19</v>
      </c>
      <c r="C163" s="199" t="s">
        <v>76</v>
      </c>
      <c r="D163" s="127"/>
      <c r="E163" s="174">
        <f>E164+E168</f>
        <v>1224000</v>
      </c>
      <c r="F163" s="174">
        <f>F164+F168</f>
        <v>647419.63</v>
      </c>
      <c r="G163" s="174">
        <f t="shared" ref="G163:V163" si="99">G164+G168</f>
        <v>647419.63</v>
      </c>
      <c r="H163" s="174">
        <f t="shared" si="99"/>
        <v>0</v>
      </c>
      <c r="I163" s="174">
        <f t="shared" si="99"/>
        <v>0</v>
      </c>
      <c r="J163" s="174">
        <f t="shared" si="99"/>
        <v>0</v>
      </c>
      <c r="K163" s="174">
        <f t="shared" si="99"/>
        <v>0</v>
      </c>
      <c r="L163" s="174">
        <f t="shared" si="99"/>
        <v>0</v>
      </c>
      <c r="M163" s="174">
        <f t="shared" si="99"/>
        <v>0</v>
      </c>
      <c r="N163" s="174">
        <f t="shared" si="99"/>
        <v>0</v>
      </c>
      <c r="O163" s="174">
        <f t="shared" si="99"/>
        <v>0</v>
      </c>
      <c r="P163" s="174">
        <f t="shared" si="99"/>
        <v>0</v>
      </c>
      <c r="Q163" s="174">
        <f t="shared" si="99"/>
        <v>0</v>
      </c>
      <c r="R163" s="174">
        <f t="shared" si="99"/>
        <v>0</v>
      </c>
      <c r="S163" s="174">
        <f t="shared" si="99"/>
        <v>0</v>
      </c>
      <c r="T163" s="174">
        <f t="shared" si="99"/>
        <v>0</v>
      </c>
      <c r="U163" s="174">
        <f t="shared" si="99"/>
        <v>647419.63</v>
      </c>
      <c r="V163" s="174">
        <f t="shared" si="99"/>
        <v>576580.37</v>
      </c>
      <c r="W163" s="165">
        <f t="shared" ref="W163:W183" si="100">U163*100/E163</f>
        <v>52.893760620915032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113.25" customHeight="1">
      <c r="A164" s="76">
        <v>82</v>
      </c>
      <c r="B164" s="153" t="s">
        <v>77</v>
      </c>
      <c r="C164" s="252" t="s">
        <v>78</v>
      </c>
      <c r="D164" s="231"/>
      <c r="E164" s="179">
        <f>E165+E166+E167</f>
        <v>1175000</v>
      </c>
      <c r="F164" s="179">
        <f t="shared" ref="F164:V164" si="101">F165+F166+F167</f>
        <v>621419.63</v>
      </c>
      <c r="G164" s="179">
        <f t="shared" si="101"/>
        <v>621419.63</v>
      </c>
      <c r="H164" s="179">
        <f t="shared" si="101"/>
        <v>0</v>
      </c>
      <c r="I164" s="179">
        <f t="shared" si="101"/>
        <v>0</v>
      </c>
      <c r="J164" s="179">
        <f t="shared" si="101"/>
        <v>0</v>
      </c>
      <c r="K164" s="179">
        <f t="shared" si="101"/>
        <v>0</v>
      </c>
      <c r="L164" s="179">
        <f t="shared" si="101"/>
        <v>0</v>
      </c>
      <c r="M164" s="179">
        <f t="shared" si="101"/>
        <v>0</v>
      </c>
      <c r="N164" s="179">
        <f t="shared" si="101"/>
        <v>0</v>
      </c>
      <c r="O164" s="179">
        <f t="shared" si="101"/>
        <v>0</v>
      </c>
      <c r="P164" s="179">
        <f t="shared" si="101"/>
        <v>0</v>
      </c>
      <c r="Q164" s="179">
        <f t="shared" si="101"/>
        <v>0</v>
      </c>
      <c r="R164" s="179">
        <f t="shared" si="101"/>
        <v>0</v>
      </c>
      <c r="S164" s="179">
        <f t="shared" si="101"/>
        <v>0</v>
      </c>
      <c r="T164" s="179">
        <f t="shared" si="101"/>
        <v>0</v>
      </c>
      <c r="U164" s="179">
        <f t="shared" si="101"/>
        <v>621419.63</v>
      </c>
      <c r="V164" s="179">
        <f t="shared" si="101"/>
        <v>553580.37</v>
      </c>
      <c r="W164" s="165">
        <f t="shared" si="100"/>
        <v>52.886777021276593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82.5" customHeight="1">
      <c r="A165" s="135">
        <v>83</v>
      </c>
      <c r="B165" s="155" t="s">
        <v>6</v>
      </c>
      <c r="C165" s="136" t="s">
        <v>0</v>
      </c>
      <c r="D165" s="232" t="s">
        <v>120</v>
      </c>
      <c r="E165" s="185">
        <f>250000-26314.13</f>
        <v>223685.87</v>
      </c>
      <c r="F165" s="185">
        <f>G165+T165</f>
        <v>172021.54</v>
      </c>
      <c r="G165" s="185">
        <v>172021.54</v>
      </c>
      <c r="H165" s="185"/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5">
        <f>H165+I165</f>
        <v>0</v>
      </c>
      <c r="U165" s="185">
        <v>172021.54</v>
      </c>
      <c r="V165" s="185">
        <f>E165-F165</f>
        <v>51664.329999999987</v>
      </c>
      <c r="W165" s="165">
        <f t="shared" si="100"/>
        <v>76.903176763020397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81" customHeight="1">
      <c r="A166" s="135">
        <v>84</v>
      </c>
      <c r="B166" s="155" t="s">
        <v>6</v>
      </c>
      <c r="C166" s="136" t="s">
        <v>0</v>
      </c>
      <c r="D166" s="253" t="s">
        <v>121</v>
      </c>
      <c r="E166" s="185">
        <f>450000+26314.13</f>
        <v>476314.13</v>
      </c>
      <c r="F166" s="185">
        <f t="shared" ref="F166:F167" si="102">G166+T166</f>
        <v>449398.09</v>
      </c>
      <c r="G166" s="185">
        <v>449398.09</v>
      </c>
      <c r="H166" s="185"/>
      <c r="I166" s="185"/>
      <c r="J166" s="185"/>
      <c r="K166" s="186"/>
      <c r="L166" s="186"/>
      <c r="M166" s="186"/>
      <c r="N166" s="186"/>
      <c r="O166" s="186"/>
      <c r="P166" s="186"/>
      <c r="Q166" s="186"/>
      <c r="R166" s="186"/>
      <c r="S166" s="186"/>
      <c r="T166" s="185">
        <f>H166+I166+J166</f>
        <v>0</v>
      </c>
      <c r="U166" s="185">
        <v>449398.09</v>
      </c>
      <c r="V166" s="185">
        <f>E166-F166</f>
        <v>26916.039999999979</v>
      </c>
      <c r="W166" s="165">
        <f t="shared" si="100"/>
        <v>94.349098986418895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54.75" customHeight="1">
      <c r="A167" s="135">
        <v>85</v>
      </c>
      <c r="B167" s="155" t="s">
        <v>6</v>
      </c>
      <c r="C167" s="136" t="s">
        <v>0</v>
      </c>
      <c r="D167" s="253" t="s">
        <v>210</v>
      </c>
      <c r="E167" s="185">
        <v>475000</v>
      </c>
      <c r="F167" s="185">
        <f t="shared" si="102"/>
        <v>0</v>
      </c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5">
        <f t="shared" ref="T167" si="103">H167+I167</f>
        <v>0</v>
      </c>
      <c r="U167" s="185">
        <v>0</v>
      </c>
      <c r="V167" s="185">
        <f>E167-F167</f>
        <v>475000</v>
      </c>
      <c r="W167" s="165">
        <f t="shared" si="100"/>
        <v>0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53.25" customHeight="1">
      <c r="A168" s="76">
        <v>86</v>
      </c>
      <c r="B168" s="153" t="s">
        <v>58</v>
      </c>
      <c r="C168" s="381" t="s">
        <v>56</v>
      </c>
      <c r="D168" s="216"/>
      <c r="E168" s="179">
        <f>E169</f>
        <v>49000</v>
      </c>
      <c r="F168" s="179">
        <f t="shared" ref="F168:Q168" si="104">F169</f>
        <v>26000</v>
      </c>
      <c r="G168" s="179">
        <f t="shared" si="104"/>
        <v>26000</v>
      </c>
      <c r="H168" s="179">
        <f t="shared" si="104"/>
        <v>0</v>
      </c>
      <c r="I168" s="179">
        <f t="shared" si="104"/>
        <v>0</v>
      </c>
      <c r="J168" s="179">
        <f t="shared" si="104"/>
        <v>0</v>
      </c>
      <c r="K168" s="179">
        <f t="shared" si="104"/>
        <v>0</v>
      </c>
      <c r="L168" s="179">
        <f t="shared" si="104"/>
        <v>0</v>
      </c>
      <c r="M168" s="179">
        <f t="shared" si="104"/>
        <v>0</v>
      </c>
      <c r="N168" s="179">
        <f t="shared" si="104"/>
        <v>0</v>
      </c>
      <c r="O168" s="179">
        <f t="shared" si="104"/>
        <v>0</v>
      </c>
      <c r="P168" s="179">
        <f t="shared" si="104"/>
        <v>0</v>
      </c>
      <c r="Q168" s="179">
        <f t="shared" si="104"/>
        <v>0</v>
      </c>
      <c r="R168" s="179"/>
      <c r="S168" s="179"/>
      <c r="T168" s="179">
        <f>T169</f>
        <v>0</v>
      </c>
      <c r="U168" s="179">
        <f>U169</f>
        <v>26000</v>
      </c>
      <c r="V168" s="179">
        <f>V169</f>
        <v>23000</v>
      </c>
      <c r="W168" s="165">
        <f t="shared" si="100"/>
        <v>53.061224489795919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111.75" customHeight="1">
      <c r="A169" s="135">
        <v>87</v>
      </c>
      <c r="B169" s="155" t="s">
        <v>7</v>
      </c>
      <c r="C169" s="136" t="s">
        <v>36</v>
      </c>
      <c r="D169" s="230" t="s">
        <v>185</v>
      </c>
      <c r="E169" s="185">
        <v>49000</v>
      </c>
      <c r="F169" s="185">
        <f>G169+T169</f>
        <v>26000</v>
      </c>
      <c r="G169" s="185">
        <v>26000</v>
      </c>
      <c r="H169" s="185"/>
      <c r="I169" s="185"/>
      <c r="J169" s="185"/>
      <c r="K169" s="186"/>
      <c r="L169" s="186"/>
      <c r="M169" s="186"/>
      <c r="N169" s="186"/>
      <c r="O169" s="186"/>
      <c r="P169" s="186"/>
      <c r="Q169" s="186"/>
      <c r="R169" s="186"/>
      <c r="S169" s="186"/>
      <c r="T169" s="185">
        <f>I169+J169+K169+L169+M169+H169</f>
        <v>0</v>
      </c>
      <c r="U169" s="185">
        <v>26000</v>
      </c>
      <c r="V169" s="185">
        <f>E169-F169</f>
        <v>23000</v>
      </c>
      <c r="W169" s="165">
        <f t="shared" si="100"/>
        <v>53.061224489795919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2.25" hidden="1" customHeight="1">
      <c r="A170" s="103"/>
      <c r="B170" s="81"/>
      <c r="C170" s="80"/>
      <c r="D170" s="104"/>
      <c r="E170" s="187">
        <f>E171+E173+E175</f>
        <v>0</v>
      </c>
      <c r="F170" s="166">
        <f t="shared" ref="F170:F179" si="105">G170+T170</f>
        <v>0</v>
      </c>
      <c r="G170" s="187">
        <f t="shared" ref="G170:V170" si="106">G171+G173+G175</f>
        <v>0</v>
      </c>
      <c r="H170" s="187">
        <f t="shared" si="106"/>
        <v>0</v>
      </c>
      <c r="I170" s="187">
        <f t="shared" si="106"/>
        <v>0</v>
      </c>
      <c r="J170" s="187">
        <f t="shared" si="106"/>
        <v>0</v>
      </c>
      <c r="K170" s="187">
        <f t="shared" si="106"/>
        <v>0</v>
      </c>
      <c r="L170" s="187">
        <f t="shared" si="106"/>
        <v>0</v>
      </c>
      <c r="M170" s="187">
        <f t="shared" si="106"/>
        <v>0</v>
      </c>
      <c r="N170" s="187">
        <f t="shared" si="106"/>
        <v>0</v>
      </c>
      <c r="O170" s="187">
        <f t="shared" si="106"/>
        <v>0</v>
      </c>
      <c r="P170" s="187">
        <f t="shared" si="106"/>
        <v>0</v>
      </c>
      <c r="Q170" s="187">
        <f t="shared" si="106"/>
        <v>0</v>
      </c>
      <c r="R170" s="187">
        <f t="shared" si="106"/>
        <v>0</v>
      </c>
      <c r="S170" s="187">
        <f t="shared" si="106"/>
        <v>0</v>
      </c>
      <c r="T170" s="172">
        <f t="shared" ref="T170:T179" si="107">H170+I170+J170+K170+L170+M170+N170+O170+P170+Q170</f>
        <v>0</v>
      </c>
      <c r="U170" s="187">
        <f t="shared" si="106"/>
        <v>0</v>
      </c>
      <c r="V170" s="187">
        <f t="shared" si="106"/>
        <v>0</v>
      </c>
      <c r="W170" s="165" t="e">
        <f t="shared" si="100"/>
        <v>#DIV/0!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41.25" hidden="1" customHeight="1">
      <c r="A171" s="105"/>
      <c r="B171" s="94"/>
      <c r="C171" s="106"/>
      <c r="D171" s="82"/>
      <c r="E171" s="188">
        <f>E172</f>
        <v>0</v>
      </c>
      <c r="F171" s="198">
        <f t="shared" si="105"/>
        <v>0</v>
      </c>
      <c r="G171" s="188">
        <f t="shared" ref="G171:V171" si="108">G172</f>
        <v>0</v>
      </c>
      <c r="H171" s="188">
        <f t="shared" si="108"/>
        <v>0</v>
      </c>
      <c r="I171" s="188">
        <f t="shared" si="108"/>
        <v>0</v>
      </c>
      <c r="J171" s="188">
        <f t="shared" si="108"/>
        <v>0</v>
      </c>
      <c r="K171" s="188">
        <f t="shared" si="108"/>
        <v>0</v>
      </c>
      <c r="L171" s="188">
        <f t="shared" si="108"/>
        <v>0</v>
      </c>
      <c r="M171" s="188">
        <f t="shared" si="108"/>
        <v>0</v>
      </c>
      <c r="N171" s="188">
        <f t="shared" si="108"/>
        <v>0</v>
      </c>
      <c r="O171" s="188">
        <f t="shared" si="108"/>
        <v>0</v>
      </c>
      <c r="P171" s="188">
        <f t="shared" si="108"/>
        <v>0</v>
      </c>
      <c r="Q171" s="188">
        <f t="shared" si="108"/>
        <v>0</v>
      </c>
      <c r="R171" s="188">
        <f t="shared" si="108"/>
        <v>0</v>
      </c>
      <c r="S171" s="188">
        <f t="shared" si="108"/>
        <v>0</v>
      </c>
      <c r="T171" s="172">
        <f t="shared" si="107"/>
        <v>0</v>
      </c>
      <c r="U171" s="179">
        <f t="shared" si="108"/>
        <v>0</v>
      </c>
      <c r="V171" s="188">
        <f t="shared" si="108"/>
        <v>0</v>
      </c>
      <c r="W171" s="165" t="e">
        <f t="shared" si="100"/>
        <v>#DIV/0!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33.75" hidden="1" customHeight="1">
      <c r="A172" s="18"/>
      <c r="B172" s="20"/>
      <c r="C172" s="19"/>
      <c r="D172" s="95"/>
      <c r="E172" s="180"/>
      <c r="F172" s="198">
        <f t="shared" si="105"/>
        <v>0</v>
      </c>
      <c r="G172" s="181"/>
      <c r="H172" s="318"/>
      <c r="I172" s="308"/>
      <c r="J172" s="308"/>
      <c r="K172" s="308"/>
      <c r="L172" s="309"/>
      <c r="M172" s="316"/>
      <c r="N172" s="316"/>
      <c r="O172" s="316"/>
      <c r="P172" s="316"/>
      <c r="Q172" s="316"/>
      <c r="R172" s="316"/>
      <c r="S172" s="316"/>
      <c r="T172" s="172">
        <f t="shared" si="107"/>
        <v>0</v>
      </c>
      <c r="U172" s="172"/>
      <c r="V172" s="182">
        <f>E172-F172</f>
        <v>0</v>
      </c>
      <c r="W172" s="165" t="e">
        <f t="shared" si="100"/>
        <v>#DIV/0!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41.25" hidden="1" customHeight="1">
      <c r="A173" s="76"/>
      <c r="B173" s="84"/>
      <c r="C173" s="106"/>
      <c r="D173" s="96"/>
      <c r="E173" s="179">
        <f>E174</f>
        <v>0</v>
      </c>
      <c r="F173" s="198">
        <f t="shared" si="105"/>
        <v>0</v>
      </c>
      <c r="G173" s="179">
        <f t="shared" ref="G173:V173" si="109">G174</f>
        <v>0</v>
      </c>
      <c r="H173" s="179">
        <f t="shared" si="109"/>
        <v>0</v>
      </c>
      <c r="I173" s="179">
        <f t="shared" si="109"/>
        <v>0</v>
      </c>
      <c r="J173" s="179">
        <f t="shared" si="109"/>
        <v>0</v>
      </c>
      <c r="K173" s="179">
        <f t="shared" si="109"/>
        <v>0</v>
      </c>
      <c r="L173" s="179">
        <f t="shared" si="109"/>
        <v>0</v>
      </c>
      <c r="M173" s="179">
        <f t="shared" si="109"/>
        <v>0</v>
      </c>
      <c r="N173" s="179">
        <f t="shared" si="109"/>
        <v>0</v>
      </c>
      <c r="O173" s="179">
        <f t="shared" si="109"/>
        <v>0</v>
      </c>
      <c r="P173" s="179">
        <f t="shared" si="109"/>
        <v>0</v>
      </c>
      <c r="Q173" s="179">
        <f t="shared" si="109"/>
        <v>0</v>
      </c>
      <c r="R173" s="179">
        <f t="shared" si="109"/>
        <v>0</v>
      </c>
      <c r="S173" s="179">
        <f t="shared" si="109"/>
        <v>0</v>
      </c>
      <c r="T173" s="172">
        <f t="shared" si="107"/>
        <v>0</v>
      </c>
      <c r="U173" s="179">
        <f t="shared" si="109"/>
        <v>0</v>
      </c>
      <c r="V173" s="179">
        <f t="shared" si="109"/>
        <v>0</v>
      </c>
      <c r="W173" s="165" t="e">
        <f t="shared" si="100"/>
        <v>#DIV/0!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33.75" hidden="1" customHeight="1">
      <c r="A174" s="18"/>
      <c r="B174" s="20"/>
      <c r="C174" s="19"/>
      <c r="D174" s="95"/>
      <c r="E174" s="180"/>
      <c r="F174" s="198">
        <f t="shared" si="105"/>
        <v>0</v>
      </c>
      <c r="G174" s="181"/>
      <c r="H174" s="318"/>
      <c r="I174" s="308"/>
      <c r="J174" s="308"/>
      <c r="K174" s="308"/>
      <c r="L174" s="309"/>
      <c r="M174" s="316"/>
      <c r="N174" s="316"/>
      <c r="O174" s="316"/>
      <c r="P174" s="316"/>
      <c r="Q174" s="316"/>
      <c r="R174" s="316"/>
      <c r="S174" s="316"/>
      <c r="T174" s="172">
        <f t="shared" si="107"/>
        <v>0</v>
      </c>
      <c r="U174" s="172"/>
      <c r="V174" s="182">
        <f>E174-F174</f>
        <v>0</v>
      </c>
      <c r="W174" s="165" t="e">
        <f t="shared" si="100"/>
        <v>#DIV/0!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74.25" hidden="1" customHeight="1">
      <c r="A175" s="76"/>
      <c r="B175" s="94"/>
      <c r="C175" s="92"/>
      <c r="D175" s="102"/>
      <c r="E175" s="179">
        <f>E176+E177</f>
        <v>0</v>
      </c>
      <c r="F175" s="198">
        <f t="shared" si="105"/>
        <v>0</v>
      </c>
      <c r="G175" s="179">
        <f t="shared" ref="G175:V175" si="110">G176+G177</f>
        <v>0</v>
      </c>
      <c r="H175" s="179">
        <f t="shared" si="110"/>
        <v>0</v>
      </c>
      <c r="I175" s="179">
        <f t="shared" si="110"/>
        <v>0</v>
      </c>
      <c r="J175" s="179">
        <f t="shared" si="110"/>
        <v>0</v>
      </c>
      <c r="K175" s="179">
        <f t="shared" si="110"/>
        <v>0</v>
      </c>
      <c r="L175" s="179">
        <f t="shared" si="110"/>
        <v>0</v>
      </c>
      <c r="M175" s="179">
        <f t="shared" si="110"/>
        <v>0</v>
      </c>
      <c r="N175" s="179">
        <f t="shared" si="110"/>
        <v>0</v>
      </c>
      <c r="O175" s="179">
        <f t="shared" si="110"/>
        <v>0</v>
      </c>
      <c r="P175" s="179">
        <f t="shared" si="110"/>
        <v>0</v>
      </c>
      <c r="Q175" s="179">
        <f t="shared" si="110"/>
        <v>0</v>
      </c>
      <c r="R175" s="179">
        <f t="shared" si="110"/>
        <v>0</v>
      </c>
      <c r="S175" s="179">
        <f t="shared" si="110"/>
        <v>0</v>
      </c>
      <c r="T175" s="172">
        <f t="shared" si="107"/>
        <v>0</v>
      </c>
      <c r="U175" s="179">
        <f t="shared" si="110"/>
        <v>0</v>
      </c>
      <c r="V175" s="179">
        <f t="shared" si="110"/>
        <v>0</v>
      </c>
      <c r="W175" s="165" t="e">
        <f t="shared" si="100"/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33.75" hidden="1" customHeight="1">
      <c r="A176" s="18"/>
      <c r="B176" s="20"/>
      <c r="C176" s="19"/>
      <c r="D176" s="95"/>
      <c r="E176" s="180"/>
      <c r="F176" s="166">
        <f t="shared" si="105"/>
        <v>0</v>
      </c>
      <c r="G176" s="181"/>
      <c r="H176" s="318"/>
      <c r="I176" s="308"/>
      <c r="J176" s="308"/>
      <c r="K176" s="308"/>
      <c r="L176" s="309"/>
      <c r="M176" s="316"/>
      <c r="N176" s="316"/>
      <c r="O176" s="316"/>
      <c r="P176" s="316"/>
      <c r="Q176" s="316"/>
      <c r="R176" s="316"/>
      <c r="S176" s="316"/>
      <c r="T176" s="172">
        <f t="shared" si="107"/>
        <v>0</v>
      </c>
      <c r="U176" s="172"/>
      <c r="V176" s="182">
        <f>E176-F176</f>
        <v>0</v>
      </c>
      <c r="W176" s="165" t="e">
        <f t="shared" si="100"/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1.5" hidden="1" customHeight="1">
      <c r="A177" s="18"/>
      <c r="B177" s="20"/>
      <c r="C177" s="19"/>
      <c r="D177" s="95"/>
      <c r="E177" s="180"/>
      <c r="F177" s="166">
        <f t="shared" si="105"/>
        <v>0</v>
      </c>
      <c r="G177" s="181"/>
      <c r="H177" s="318"/>
      <c r="I177" s="308"/>
      <c r="J177" s="308"/>
      <c r="K177" s="308"/>
      <c r="L177" s="309"/>
      <c r="M177" s="316"/>
      <c r="N177" s="316"/>
      <c r="O177" s="316"/>
      <c r="P177" s="316"/>
      <c r="Q177" s="316"/>
      <c r="R177" s="316"/>
      <c r="S177" s="316"/>
      <c r="T177" s="172">
        <f t="shared" si="107"/>
        <v>0</v>
      </c>
      <c r="U177" s="172"/>
      <c r="V177" s="182">
        <f>E177-F177</f>
        <v>0</v>
      </c>
      <c r="W177" s="165" t="e">
        <f t="shared" si="100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102.75" customHeight="1">
      <c r="A178" s="145">
        <v>88</v>
      </c>
      <c r="B178" s="361">
        <v>10</v>
      </c>
      <c r="C178" s="356" t="s">
        <v>79</v>
      </c>
      <c r="D178" s="197"/>
      <c r="E178" s="189">
        <f>E180+E182+E184+E186+E188</f>
        <v>176800</v>
      </c>
      <c r="F178" s="189">
        <f>F180+F182+F184+F186+F188</f>
        <v>176022</v>
      </c>
      <c r="G178" s="189">
        <f t="shared" ref="G178:V178" si="111">G180+G182+G184+G186+G188</f>
        <v>176022</v>
      </c>
      <c r="H178" s="189">
        <f t="shared" si="111"/>
        <v>0</v>
      </c>
      <c r="I178" s="189">
        <f t="shared" si="111"/>
        <v>0</v>
      </c>
      <c r="J178" s="189">
        <f t="shared" si="111"/>
        <v>0</v>
      </c>
      <c r="K178" s="189">
        <f t="shared" si="111"/>
        <v>0</v>
      </c>
      <c r="L178" s="189">
        <f t="shared" si="111"/>
        <v>0</v>
      </c>
      <c r="M178" s="189">
        <f t="shared" si="111"/>
        <v>0</v>
      </c>
      <c r="N178" s="189">
        <f t="shared" si="111"/>
        <v>0</v>
      </c>
      <c r="O178" s="189">
        <f t="shared" si="111"/>
        <v>0</v>
      </c>
      <c r="P178" s="189">
        <f t="shared" si="111"/>
        <v>0</v>
      </c>
      <c r="Q178" s="189">
        <f t="shared" si="111"/>
        <v>0</v>
      </c>
      <c r="R178" s="189">
        <f t="shared" si="111"/>
        <v>0</v>
      </c>
      <c r="S178" s="189">
        <f t="shared" si="111"/>
        <v>0</v>
      </c>
      <c r="T178" s="189">
        <f t="shared" si="111"/>
        <v>0</v>
      </c>
      <c r="U178" s="189">
        <f t="shared" si="111"/>
        <v>176022</v>
      </c>
      <c r="V178" s="189">
        <f t="shared" si="111"/>
        <v>778</v>
      </c>
      <c r="W178" s="165">
        <f t="shared" si="100"/>
        <v>99.559954751131215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72.75" hidden="1" customHeight="1">
      <c r="A179" s="43"/>
      <c r="B179" s="140">
        <v>3110</v>
      </c>
      <c r="C179" s="116" t="s">
        <v>36</v>
      </c>
      <c r="D179" s="90"/>
      <c r="E179" s="196"/>
      <c r="F179" s="166">
        <f t="shared" si="105"/>
        <v>0</v>
      </c>
      <c r="G179" s="177"/>
      <c r="H179" s="177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2">
        <f t="shared" si="107"/>
        <v>0</v>
      </c>
      <c r="U179" s="179"/>
      <c r="V179" s="178">
        <f>E179-F179</f>
        <v>0</v>
      </c>
      <c r="W179" s="165" t="e">
        <f t="shared" si="100"/>
        <v>#DIV/0!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51" customHeight="1">
      <c r="A180" s="76">
        <v>89</v>
      </c>
      <c r="B180" s="387">
        <v>1011080</v>
      </c>
      <c r="C180" s="121" t="s">
        <v>122</v>
      </c>
      <c r="D180" s="291"/>
      <c r="E180" s="279">
        <f>E181</f>
        <v>76900</v>
      </c>
      <c r="F180" s="279">
        <f t="shared" ref="F180:V180" si="112">F181</f>
        <v>76335</v>
      </c>
      <c r="G180" s="279">
        <f t="shared" si="112"/>
        <v>76335</v>
      </c>
      <c r="H180" s="279">
        <f t="shared" si="112"/>
        <v>0</v>
      </c>
      <c r="I180" s="279">
        <f t="shared" si="112"/>
        <v>0</v>
      </c>
      <c r="J180" s="279">
        <f t="shared" si="112"/>
        <v>0</v>
      </c>
      <c r="K180" s="279">
        <f t="shared" si="112"/>
        <v>0</v>
      </c>
      <c r="L180" s="279">
        <f t="shared" si="112"/>
        <v>0</v>
      </c>
      <c r="M180" s="279">
        <f t="shared" si="112"/>
        <v>0</v>
      </c>
      <c r="N180" s="279">
        <f t="shared" si="112"/>
        <v>0</v>
      </c>
      <c r="O180" s="279">
        <f t="shared" si="112"/>
        <v>0</v>
      </c>
      <c r="P180" s="279">
        <f t="shared" si="112"/>
        <v>0</v>
      </c>
      <c r="Q180" s="279">
        <f t="shared" si="112"/>
        <v>0</v>
      </c>
      <c r="R180" s="279">
        <f t="shared" si="112"/>
        <v>0</v>
      </c>
      <c r="S180" s="279">
        <f t="shared" si="112"/>
        <v>0</v>
      </c>
      <c r="T180" s="279">
        <f t="shared" si="112"/>
        <v>0</v>
      </c>
      <c r="U180" s="279">
        <f t="shared" si="112"/>
        <v>76335</v>
      </c>
      <c r="V180" s="279">
        <f t="shared" si="112"/>
        <v>565</v>
      </c>
      <c r="W180" s="165">
        <f t="shared" si="100"/>
        <v>99.265279583875156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60" customHeight="1">
      <c r="A181" s="135">
        <v>90</v>
      </c>
      <c r="B181" s="140">
        <v>3110</v>
      </c>
      <c r="C181" s="249" t="s">
        <v>36</v>
      </c>
      <c r="D181" s="90" t="s">
        <v>123</v>
      </c>
      <c r="E181" s="280">
        <v>76900</v>
      </c>
      <c r="F181" s="185">
        <f>G181+T181</f>
        <v>76335</v>
      </c>
      <c r="G181" s="185">
        <v>76335</v>
      </c>
      <c r="H181" s="185"/>
      <c r="I181" s="185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5">
        <f>H181+I181+J181+K181</f>
        <v>0</v>
      </c>
      <c r="U181" s="185">
        <v>76335</v>
      </c>
      <c r="V181" s="185">
        <f>E181-F181</f>
        <v>565</v>
      </c>
      <c r="W181" s="165">
        <f t="shared" si="100"/>
        <v>99.265279583875156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54" customHeight="1">
      <c r="A182" s="76">
        <v>91</v>
      </c>
      <c r="B182" s="84">
        <v>1014030</v>
      </c>
      <c r="C182" s="85" t="s">
        <v>45</v>
      </c>
      <c r="D182" s="231"/>
      <c r="E182" s="179">
        <f>E183</f>
        <v>49900</v>
      </c>
      <c r="F182" s="179">
        <f t="shared" ref="F182:G182" si="113">F183</f>
        <v>49801</v>
      </c>
      <c r="G182" s="179">
        <f t="shared" si="113"/>
        <v>49801</v>
      </c>
      <c r="H182" s="179">
        <f>H183</f>
        <v>0</v>
      </c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>
        <f>T183</f>
        <v>0</v>
      </c>
      <c r="U182" s="179">
        <f>U183</f>
        <v>49801</v>
      </c>
      <c r="V182" s="179">
        <f>V183</f>
        <v>99</v>
      </c>
      <c r="W182" s="165">
        <f t="shared" si="100"/>
        <v>99.801603206412821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57" customHeight="1">
      <c r="A183" s="135">
        <v>92</v>
      </c>
      <c r="B183" s="140">
        <v>3110</v>
      </c>
      <c r="C183" s="136" t="s">
        <v>36</v>
      </c>
      <c r="D183" s="90" t="s">
        <v>80</v>
      </c>
      <c r="E183" s="185">
        <v>49900</v>
      </c>
      <c r="F183" s="185">
        <f>G183+T183</f>
        <v>49801</v>
      </c>
      <c r="G183" s="185">
        <v>49801</v>
      </c>
      <c r="H183" s="185"/>
      <c r="I183" s="185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5">
        <f>H183+I183+J183+K183</f>
        <v>0</v>
      </c>
      <c r="U183" s="185">
        <v>49801</v>
      </c>
      <c r="V183" s="185">
        <f>E183-F183</f>
        <v>99</v>
      </c>
      <c r="W183" s="165">
        <f t="shared" si="100"/>
        <v>99.801603206412821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80.25" hidden="1" customHeight="1">
      <c r="A184" s="76">
        <v>78</v>
      </c>
      <c r="B184" s="146">
        <v>1014040</v>
      </c>
      <c r="C184" s="121" t="s">
        <v>124</v>
      </c>
      <c r="D184" s="251"/>
      <c r="E184" s="179">
        <f>E185</f>
        <v>0</v>
      </c>
      <c r="F184" s="179">
        <f t="shared" ref="F184:W184" si="114">F185</f>
        <v>0</v>
      </c>
      <c r="G184" s="179">
        <f t="shared" si="114"/>
        <v>0</v>
      </c>
      <c r="H184" s="179">
        <f t="shared" si="114"/>
        <v>0</v>
      </c>
      <c r="I184" s="179">
        <f t="shared" si="114"/>
        <v>0</v>
      </c>
      <c r="J184" s="179">
        <f t="shared" si="114"/>
        <v>0</v>
      </c>
      <c r="K184" s="179">
        <f t="shared" si="114"/>
        <v>0</v>
      </c>
      <c r="L184" s="179">
        <f t="shared" si="114"/>
        <v>0</v>
      </c>
      <c r="M184" s="179">
        <f t="shared" si="114"/>
        <v>0</v>
      </c>
      <c r="N184" s="179">
        <f t="shared" si="114"/>
        <v>0</v>
      </c>
      <c r="O184" s="179">
        <f t="shared" si="114"/>
        <v>0</v>
      </c>
      <c r="P184" s="179">
        <f t="shared" si="114"/>
        <v>0</v>
      </c>
      <c r="Q184" s="179">
        <f t="shared" si="114"/>
        <v>0</v>
      </c>
      <c r="R184" s="179">
        <f t="shared" si="114"/>
        <v>0</v>
      </c>
      <c r="S184" s="179">
        <f t="shared" si="114"/>
        <v>0</v>
      </c>
      <c r="T184" s="179">
        <f t="shared" si="114"/>
        <v>0</v>
      </c>
      <c r="U184" s="179">
        <f t="shared" si="114"/>
        <v>0</v>
      </c>
      <c r="V184" s="179">
        <f t="shared" si="114"/>
        <v>0</v>
      </c>
      <c r="W184" s="186" t="e">
        <f t="shared" si="114"/>
        <v>#DIV/0!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165.75" hidden="1" customHeight="1">
      <c r="A185" s="18">
        <v>79</v>
      </c>
      <c r="B185" s="20">
        <v>3110</v>
      </c>
      <c r="C185" s="341" t="s">
        <v>36</v>
      </c>
      <c r="D185" s="292" t="s">
        <v>186</v>
      </c>
      <c r="E185" s="180"/>
      <c r="F185" s="166">
        <f>G185+T185</f>
        <v>0</v>
      </c>
      <c r="G185" s="166"/>
      <c r="H185" s="184"/>
      <c r="I185" s="184"/>
      <c r="J185" s="184"/>
      <c r="K185" s="184"/>
      <c r="L185" s="172"/>
      <c r="M185" s="165"/>
      <c r="N185" s="165"/>
      <c r="O185" s="165"/>
      <c r="P185" s="165"/>
      <c r="Q185" s="165"/>
      <c r="R185" s="165"/>
      <c r="S185" s="165"/>
      <c r="T185" s="172">
        <f>H185+I185+J185+K185</f>
        <v>0</v>
      </c>
      <c r="U185" s="163">
        <v>0</v>
      </c>
      <c r="V185" s="165">
        <f>E185-F185</f>
        <v>0</v>
      </c>
      <c r="W185" s="165" t="e">
        <f t="shared" ref="W185:W216" si="115">U185*100/E185</f>
        <v>#DIV/0!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52.5" hidden="1" customHeight="1">
      <c r="A186" s="76">
        <v>80</v>
      </c>
      <c r="B186" s="146">
        <v>1017340</v>
      </c>
      <c r="C186" s="274" t="s">
        <v>98</v>
      </c>
      <c r="D186" s="293"/>
      <c r="E186" s="179">
        <f>E187</f>
        <v>0</v>
      </c>
      <c r="F186" s="179">
        <f t="shared" ref="F186:V186" si="116">F187</f>
        <v>0</v>
      </c>
      <c r="G186" s="179">
        <f t="shared" si="116"/>
        <v>0</v>
      </c>
      <c r="H186" s="179">
        <f t="shared" si="116"/>
        <v>0</v>
      </c>
      <c r="I186" s="179">
        <f t="shared" si="116"/>
        <v>0</v>
      </c>
      <c r="J186" s="179">
        <f t="shared" si="116"/>
        <v>0</v>
      </c>
      <c r="K186" s="179">
        <f t="shared" si="116"/>
        <v>0</v>
      </c>
      <c r="L186" s="179">
        <f t="shared" si="116"/>
        <v>0</v>
      </c>
      <c r="M186" s="179">
        <f t="shared" si="116"/>
        <v>0</v>
      </c>
      <c r="N186" s="179">
        <f t="shared" si="116"/>
        <v>0</v>
      </c>
      <c r="O186" s="179">
        <f t="shared" si="116"/>
        <v>0</v>
      </c>
      <c r="P186" s="179">
        <f t="shared" si="116"/>
        <v>0</v>
      </c>
      <c r="Q186" s="179">
        <f t="shared" si="116"/>
        <v>0</v>
      </c>
      <c r="R186" s="179">
        <f t="shared" si="116"/>
        <v>0</v>
      </c>
      <c r="S186" s="179">
        <f t="shared" si="116"/>
        <v>0</v>
      </c>
      <c r="T186" s="179">
        <f t="shared" si="116"/>
        <v>0</v>
      </c>
      <c r="U186" s="179">
        <f t="shared" si="116"/>
        <v>0</v>
      </c>
      <c r="V186" s="179">
        <f t="shared" si="116"/>
        <v>0</v>
      </c>
      <c r="W186" s="165" t="e">
        <f t="shared" si="115"/>
        <v>#DIV/0!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91.5" hidden="1" customHeight="1">
      <c r="A187" s="18">
        <v>81</v>
      </c>
      <c r="B187" s="20">
        <v>3143</v>
      </c>
      <c r="C187" s="338" t="s">
        <v>96</v>
      </c>
      <c r="D187" s="90" t="s">
        <v>97</v>
      </c>
      <c r="E187" s="180"/>
      <c r="F187" s="166">
        <f>G187+T187</f>
        <v>0</v>
      </c>
      <c r="G187" s="166"/>
      <c r="H187" s="184"/>
      <c r="I187" s="184"/>
      <c r="J187" s="184"/>
      <c r="K187" s="184"/>
      <c r="L187" s="172"/>
      <c r="M187" s="165"/>
      <c r="N187" s="165"/>
      <c r="O187" s="165"/>
      <c r="P187" s="165"/>
      <c r="Q187" s="165"/>
      <c r="R187" s="165"/>
      <c r="S187" s="165"/>
      <c r="T187" s="172">
        <f>H187+I187+J187+K187</f>
        <v>0</v>
      </c>
      <c r="U187" s="163">
        <v>0</v>
      </c>
      <c r="V187" s="165">
        <f>E187-F187</f>
        <v>0</v>
      </c>
      <c r="W187" s="165" t="e">
        <f t="shared" si="115"/>
        <v>#DIV/0!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69" customHeight="1">
      <c r="A188" s="76">
        <v>93</v>
      </c>
      <c r="B188" s="84">
        <v>1017520</v>
      </c>
      <c r="C188" s="368" t="s">
        <v>56</v>
      </c>
      <c r="D188" s="251"/>
      <c r="E188" s="179">
        <f>E189</f>
        <v>50000</v>
      </c>
      <c r="F188" s="179">
        <f t="shared" ref="F188:V188" si="117">F189</f>
        <v>49886</v>
      </c>
      <c r="G188" s="179">
        <f t="shared" si="117"/>
        <v>49886</v>
      </c>
      <c r="H188" s="179">
        <f t="shared" si="117"/>
        <v>0</v>
      </c>
      <c r="I188" s="179">
        <f t="shared" si="117"/>
        <v>0</v>
      </c>
      <c r="J188" s="179">
        <f t="shared" si="117"/>
        <v>0</v>
      </c>
      <c r="K188" s="179">
        <f t="shared" si="117"/>
        <v>0</v>
      </c>
      <c r="L188" s="179">
        <f t="shared" si="117"/>
        <v>0</v>
      </c>
      <c r="M188" s="179">
        <f t="shared" si="117"/>
        <v>0</v>
      </c>
      <c r="N188" s="179">
        <f t="shared" si="117"/>
        <v>0</v>
      </c>
      <c r="O188" s="179">
        <f t="shared" si="117"/>
        <v>0</v>
      </c>
      <c r="P188" s="179">
        <f t="shared" si="117"/>
        <v>0</v>
      </c>
      <c r="Q188" s="179">
        <f t="shared" si="117"/>
        <v>0</v>
      </c>
      <c r="R188" s="179">
        <f t="shared" si="117"/>
        <v>0</v>
      </c>
      <c r="S188" s="179">
        <f t="shared" si="117"/>
        <v>0</v>
      </c>
      <c r="T188" s="179">
        <f t="shared" si="117"/>
        <v>0</v>
      </c>
      <c r="U188" s="179">
        <f t="shared" si="117"/>
        <v>49886</v>
      </c>
      <c r="V188" s="179">
        <f t="shared" si="117"/>
        <v>114</v>
      </c>
      <c r="W188" s="165">
        <f t="shared" si="115"/>
        <v>99.772000000000006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114" customHeight="1">
      <c r="A189" s="18">
        <v>94</v>
      </c>
      <c r="B189" s="20">
        <v>3110</v>
      </c>
      <c r="C189" s="406" t="s">
        <v>36</v>
      </c>
      <c r="D189" s="369" t="s">
        <v>165</v>
      </c>
      <c r="E189" s="180">
        <v>50000</v>
      </c>
      <c r="F189" s="166">
        <f>G189+T189</f>
        <v>49886</v>
      </c>
      <c r="G189" s="166">
        <v>49886</v>
      </c>
      <c r="H189" s="184"/>
      <c r="I189" s="184"/>
      <c r="J189" s="184"/>
      <c r="K189" s="184"/>
      <c r="L189" s="172"/>
      <c r="M189" s="165"/>
      <c r="N189" s="165"/>
      <c r="O189" s="165"/>
      <c r="P189" s="165"/>
      <c r="Q189" s="165"/>
      <c r="R189" s="165"/>
      <c r="S189" s="165"/>
      <c r="T189" s="172">
        <f>H189+I189</f>
        <v>0</v>
      </c>
      <c r="U189" s="163">
        <v>49886</v>
      </c>
      <c r="V189" s="165">
        <f>E189-F189</f>
        <v>114</v>
      </c>
      <c r="W189" s="165">
        <f t="shared" si="115"/>
        <v>99.772000000000006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108" customHeight="1">
      <c r="A190" s="123">
        <v>95</v>
      </c>
      <c r="B190" s="359">
        <v>11</v>
      </c>
      <c r="C190" s="199" t="s">
        <v>20</v>
      </c>
      <c r="D190" s="217"/>
      <c r="E190" s="174">
        <f>E195+E193+E191+E204</f>
        <v>60000</v>
      </c>
      <c r="F190" s="174">
        <f>F195</f>
        <v>60000</v>
      </c>
      <c r="G190" s="174">
        <f t="shared" ref="G190:V190" si="118">G195+G193+G191+G204</f>
        <v>60000</v>
      </c>
      <c r="H190" s="174">
        <f t="shared" si="118"/>
        <v>0</v>
      </c>
      <c r="I190" s="174">
        <f t="shared" si="118"/>
        <v>0</v>
      </c>
      <c r="J190" s="174">
        <f t="shared" si="118"/>
        <v>0</v>
      </c>
      <c r="K190" s="174">
        <f t="shared" si="118"/>
        <v>0</v>
      </c>
      <c r="L190" s="174">
        <f t="shared" si="118"/>
        <v>0</v>
      </c>
      <c r="M190" s="174">
        <f t="shared" si="118"/>
        <v>0</v>
      </c>
      <c r="N190" s="174">
        <f t="shared" si="118"/>
        <v>0</v>
      </c>
      <c r="O190" s="174">
        <f t="shared" si="118"/>
        <v>0</v>
      </c>
      <c r="P190" s="174">
        <f t="shared" si="118"/>
        <v>0</v>
      </c>
      <c r="Q190" s="174">
        <f t="shared" si="118"/>
        <v>0</v>
      </c>
      <c r="R190" s="174">
        <f t="shared" si="118"/>
        <v>0</v>
      </c>
      <c r="S190" s="174">
        <f t="shared" si="118"/>
        <v>0</v>
      </c>
      <c r="T190" s="174">
        <f t="shared" si="118"/>
        <v>0</v>
      </c>
      <c r="U190" s="174">
        <f>U195</f>
        <v>60000</v>
      </c>
      <c r="V190" s="174">
        <f t="shared" si="118"/>
        <v>0</v>
      </c>
      <c r="W190" s="165">
        <f t="shared" si="115"/>
        <v>100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89.25" hidden="1" customHeight="1">
      <c r="A191" s="76"/>
      <c r="B191" s="146"/>
      <c r="C191" s="111"/>
      <c r="D191" s="79"/>
      <c r="E191" s="179"/>
      <c r="F191" s="179">
        <f t="shared" ref="F191:V191" si="119">F192</f>
        <v>0</v>
      </c>
      <c r="G191" s="179">
        <f t="shared" si="119"/>
        <v>0</v>
      </c>
      <c r="H191" s="179">
        <f t="shared" si="119"/>
        <v>0</v>
      </c>
      <c r="I191" s="179">
        <f t="shared" si="119"/>
        <v>0</v>
      </c>
      <c r="J191" s="179">
        <f t="shared" si="119"/>
        <v>0</v>
      </c>
      <c r="K191" s="179">
        <f t="shared" si="119"/>
        <v>0</v>
      </c>
      <c r="L191" s="179">
        <f t="shared" si="119"/>
        <v>0</v>
      </c>
      <c r="M191" s="179">
        <f t="shared" si="119"/>
        <v>0</v>
      </c>
      <c r="N191" s="179">
        <f t="shared" si="119"/>
        <v>0</v>
      </c>
      <c r="O191" s="179">
        <f t="shared" si="119"/>
        <v>0</v>
      </c>
      <c r="P191" s="179">
        <f t="shared" si="119"/>
        <v>0</v>
      </c>
      <c r="Q191" s="179">
        <f t="shared" si="119"/>
        <v>0</v>
      </c>
      <c r="R191" s="179">
        <f t="shared" si="119"/>
        <v>0</v>
      </c>
      <c r="S191" s="179">
        <f t="shared" si="119"/>
        <v>0</v>
      </c>
      <c r="T191" s="179">
        <f t="shared" si="119"/>
        <v>0</v>
      </c>
      <c r="U191" s="179">
        <f t="shared" si="119"/>
        <v>0</v>
      </c>
      <c r="V191" s="179">
        <f t="shared" si="119"/>
        <v>0</v>
      </c>
      <c r="W191" s="165" t="e">
        <f t="shared" si="115"/>
        <v>#DIV/0!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42.75" hidden="1" customHeight="1">
      <c r="A192" s="135"/>
      <c r="B192" s="160"/>
      <c r="C192" s="116"/>
      <c r="D192" s="161"/>
      <c r="E192" s="185"/>
      <c r="F192" s="186">
        <f>G192+T192</f>
        <v>0</v>
      </c>
      <c r="G192" s="185"/>
      <c r="H192" s="185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>
        <f>H192+I192+J192+K192</f>
        <v>0</v>
      </c>
      <c r="U192" s="183"/>
      <c r="V192" s="185">
        <f>E192-F192</f>
        <v>0</v>
      </c>
      <c r="W192" s="165" t="e">
        <f t="shared" si="115"/>
        <v>#DIV/0!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63.75" hidden="1" customHeight="1">
      <c r="A193" s="76"/>
      <c r="B193" s="146">
        <v>1115011</v>
      </c>
      <c r="C193" s="85" t="s">
        <v>43</v>
      </c>
      <c r="D193" s="79"/>
      <c r="E193" s="179">
        <f>E194</f>
        <v>0</v>
      </c>
      <c r="F193" s="179">
        <f t="shared" ref="F193:V193" si="120">F194</f>
        <v>0</v>
      </c>
      <c r="G193" s="179">
        <f t="shared" si="120"/>
        <v>0</v>
      </c>
      <c r="H193" s="179">
        <f t="shared" si="120"/>
        <v>0</v>
      </c>
      <c r="I193" s="179">
        <f t="shared" si="120"/>
        <v>0</v>
      </c>
      <c r="J193" s="179">
        <f t="shared" si="120"/>
        <v>0</v>
      </c>
      <c r="K193" s="179">
        <f t="shared" si="120"/>
        <v>0</v>
      </c>
      <c r="L193" s="179">
        <f t="shared" si="120"/>
        <v>0</v>
      </c>
      <c r="M193" s="179">
        <f t="shared" si="120"/>
        <v>0</v>
      </c>
      <c r="N193" s="179">
        <f t="shared" si="120"/>
        <v>0</v>
      </c>
      <c r="O193" s="179">
        <f t="shared" si="120"/>
        <v>0</v>
      </c>
      <c r="P193" s="179">
        <f t="shared" si="120"/>
        <v>0</v>
      </c>
      <c r="Q193" s="179">
        <f t="shared" si="120"/>
        <v>0</v>
      </c>
      <c r="R193" s="179">
        <f t="shared" si="120"/>
        <v>0</v>
      </c>
      <c r="S193" s="179">
        <f t="shared" si="120"/>
        <v>0</v>
      </c>
      <c r="T193" s="179">
        <f t="shared" si="120"/>
        <v>0</v>
      </c>
      <c r="U193" s="179">
        <f t="shared" si="120"/>
        <v>48000</v>
      </c>
      <c r="V193" s="179">
        <f t="shared" si="120"/>
        <v>0</v>
      </c>
      <c r="W193" s="165" t="e">
        <f t="shared" si="115"/>
        <v>#DIV/0!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43.5" hidden="1" customHeight="1">
      <c r="A194" s="135"/>
      <c r="B194" s="147">
        <v>3110</v>
      </c>
      <c r="C194" s="19" t="s">
        <v>1</v>
      </c>
      <c r="D194" s="215"/>
      <c r="E194" s="185"/>
      <c r="F194" s="185">
        <f>G194+T194</f>
        <v>0</v>
      </c>
      <c r="G194" s="185"/>
      <c r="H194" s="185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>
        <f>H194+I194+J194+K194+L194+M194+N194+O194</f>
        <v>0</v>
      </c>
      <c r="U194" s="185">
        <v>48000</v>
      </c>
      <c r="V194" s="185">
        <f>E194-F194</f>
        <v>0</v>
      </c>
      <c r="W194" s="165" t="e">
        <f t="shared" si="115"/>
        <v>#DIV/0!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144.75" customHeight="1">
      <c r="A195" s="76">
        <v>96</v>
      </c>
      <c r="B195" s="65" t="s">
        <v>37</v>
      </c>
      <c r="C195" s="85" t="s">
        <v>38</v>
      </c>
      <c r="D195" s="231"/>
      <c r="E195" s="179">
        <f>E197+E198+E199+E200+E201+E202+E203+E196</f>
        <v>60000</v>
      </c>
      <c r="F195" s="179">
        <f t="shared" ref="F195:V195" si="121">F197+F198+F199+F200+F201+F202+F203+F196</f>
        <v>60000</v>
      </c>
      <c r="G195" s="179">
        <f t="shared" si="121"/>
        <v>60000</v>
      </c>
      <c r="H195" s="179">
        <f t="shared" si="121"/>
        <v>0</v>
      </c>
      <c r="I195" s="179">
        <f t="shared" si="121"/>
        <v>0</v>
      </c>
      <c r="J195" s="179">
        <f t="shared" si="121"/>
        <v>0</v>
      </c>
      <c r="K195" s="179">
        <f t="shared" si="121"/>
        <v>0</v>
      </c>
      <c r="L195" s="179">
        <f t="shared" si="121"/>
        <v>0</v>
      </c>
      <c r="M195" s="179">
        <f t="shared" si="121"/>
        <v>0</v>
      </c>
      <c r="N195" s="179">
        <f t="shared" si="121"/>
        <v>0</v>
      </c>
      <c r="O195" s="179">
        <f t="shared" si="121"/>
        <v>0</v>
      </c>
      <c r="P195" s="179">
        <f t="shared" si="121"/>
        <v>0</v>
      </c>
      <c r="Q195" s="179">
        <f t="shared" si="121"/>
        <v>0</v>
      </c>
      <c r="R195" s="179">
        <f t="shared" si="121"/>
        <v>0</v>
      </c>
      <c r="S195" s="179">
        <f t="shared" si="121"/>
        <v>0</v>
      </c>
      <c r="T195" s="179">
        <f t="shared" si="121"/>
        <v>0</v>
      </c>
      <c r="U195" s="179">
        <f t="shared" si="121"/>
        <v>60000</v>
      </c>
      <c r="V195" s="179">
        <f t="shared" si="121"/>
        <v>0</v>
      </c>
      <c r="W195" s="165">
        <f t="shared" si="115"/>
        <v>100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53.25" customHeight="1">
      <c r="A196" s="135">
        <v>97</v>
      </c>
      <c r="B196" s="138" t="s">
        <v>6</v>
      </c>
      <c r="C196" s="338" t="s">
        <v>0</v>
      </c>
      <c r="D196" s="218" t="s">
        <v>81</v>
      </c>
      <c r="E196" s="185">
        <v>60000</v>
      </c>
      <c r="F196" s="166">
        <f>G196+T196</f>
        <v>60000</v>
      </c>
      <c r="G196" s="185">
        <v>60000</v>
      </c>
      <c r="H196" s="185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72">
        <f>H196+I196+J196+K196+L196+M196+N196+O196</f>
        <v>0</v>
      </c>
      <c r="U196" s="185">
        <v>60000</v>
      </c>
      <c r="V196" s="165">
        <f t="shared" ref="V196:V203" si="122">E196-F196</f>
        <v>0</v>
      </c>
      <c r="W196" s="165">
        <f t="shared" si="115"/>
        <v>100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60.75" hidden="1" customHeight="1">
      <c r="A197" s="18">
        <v>85</v>
      </c>
      <c r="B197" s="20">
        <v>3132</v>
      </c>
      <c r="C197" s="354" t="s">
        <v>0</v>
      </c>
      <c r="D197" s="218" t="s">
        <v>125</v>
      </c>
      <c r="E197" s="180"/>
      <c r="F197" s="166">
        <f>G197+T197</f>
        <v>0</v>
      </c>
      <c r="G197" s="185">
        <v>0</v>
      </c>
      <c r="H197" s="184"/>
      <c r="I197" s="184"/>
      <c r="J197" s="184"/>
      <c r="K197" s="184"/>
      <c r="L197" s="172"/>
      <c r="M197" s="165"/>
      <c r="N197" s="165"/>
      <c r="O197" s="165"/>
      <c r="P197" s="165"/>
      <c r="Q197" s="165"/>
      <c r="R197" s="165"/>
      <c r="S197" s="165"/>
      <c r="T197" s="172">
        <f>H197+I197+J197+K197+L197+M197+N197+O197</f>
        <v>0</v>
      </c>
      <c r="U197" s="163">
        <v>0</v>
      </c>
      <c r="V197" s="165">
        <f t="shared" si="122"/>
        <v>0</v>
      </c>
      <c r="W197" s="165" t="e">
        <f t="shared" si="115"/>
        <v>#DIV/0!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50.25" hidden="1" customHeight="1">
      <c r="A198" s="18"/>
      <c r="B198" s="20">
        <v>3132</v>
      </c>
      <c r="C198" s="255" t="s">
        <v>0</v>
      </c>
      <c r="D198" s="218"/>
      <c r="E198" s="180"/>
      <c r="F198" s="166">
        <f t="shared" ref="F198:F203" si="123">G198+T198</f>
        <v>0</v>
      </c>
      <c r="G198" s="166"/>
      <c r="H198" s="184"/>
      <c r="I198" s="184"/>
      <c r="J198" s="184"/>
      <c r="K198" s="184"/>
      <c r="L198" s="172"/>
      <c r="M198" s="165"/>
      <c r="N198" s="165"/>
      <c r="O198" s="165"/>
      <c r="P198" s="165"/>
      <c r="Q198" s="165"/>
      <c r="R198" s="165"/>
      <c r="S198" s="165"/>
      <c r="T198" s="172">
        <f t="shared" ref="T198:T203" si="124">H198+I198+J198+K198+L198+M198+N198+O198</f>
        <v>0</v>
      </c>
      <c r="U198" s="163"/>
      <c r="V198" s="165">
        <f t="shared" si="122"/>
        <v>0</v>
      </c>
      <c r="W198" s="165" t="e">
        <f t="shared" si="115"/>
        <v>#DIV/0!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45" hidden="1" customHeight="1">
      <c r="A199" s="18"/>
      <c r="B199" s="20"/>
      <c r="C199" s="116"/>
      <c r="D199" s="229"/>
      <c r="E199" s="180"/>
      <c r="F199" s="166">
        <f t="shared" si="123"/>
        <v>0</v>
      </c>
      <c r="G199" s="166"/>
      <c r="H199" s="184"/>
      <c r="I199" s="184"/>
      <c r="J199" s="184"/>
      <c r="K199" s="184"/>
      <c r="L199" s="172"/>
      <c r="M199" s="165"/>
      <c r="N199" s="165"/>
      <c r="O199" s="165"/>
      <c r="P199" s="165"/>
      <c r="Q199" s="165"/>
      <c r="R199" s="165"/>
      <c r="S199" s="165"/>
      <c r="T199" s="172">
        <f t="shared" si="124"/>
        <v>0</v>
      </c>
      <c r="U199" s="163"/>
      <c r="V199" s="165">
        <f t="shared" si="122"/>
        <v>0</v>
      </c>
      <c r="W199" s="165" t="e">
        <f t="shared" si="115"/>
        <v>#DIV/0!</v>
      </c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57.75" hidden="1" customHeight="1">
      <c r="A200" s="18"/>
      <c r="B200" s="20"/>
      <c r="C200" s="116"/>
      <c r="D200" s="229"/>
      <c r="E200" s="180"/>
      <c r="F200" s="166">
        <f t="shared" si="123"/>
        <v>0</v>
      </c>
      <c r="G200" s="166"/>
      <c r="H200" s="184"/>
      <c r="I200" s="184"/>
      <c r="J200" s="184"/>
      <c r="K200" s="184"/>
      <c r="L200" s="172"/>
      <c r="M200" s="165"/>
      <c r="N200" s="165"/>
      <c r="O200" s="165"/>
      <c r="P200" s="165"/>
      <c r="Q200" s="165"/>
      <c r="R200" s="165"/>
      <c r="S200" s="165"/>
      <c r="T200" s="172">
        <f t="shared" si="124"/>
        <v>0</v>
      </c>
      <c r="U200" s="163"/>
      <c r="V200" s="165">
        <f t="shared" si="122"/>
        <v>0</v>
      </c>
      <c r="W200" s="165" t="e">
        <f t="shared" si="115"/>
        <v>#DIV/0!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57" hidden="1" customHeight="1">
      <c r="A201" s="18"/>
      <c r="B201" s="20"/>
      <c r="C201" s="116"/>
      <c r="D201" s="229"/>
      <c r="E201" s="180"/>
      <c r="F201" s="166">
        <f t="shared" si="123"/>
        <v>0</v>
      </c>
      <c r="G201" s="166"/>
      <c r="H201" s="184"/>
      <c r="I201" s="184"/>
      <c r="J201" s="184"/>
      <c r="K201" s="184"/>
      <c r="L201" s="172"/>
      <c r="M201" s="165"/>
      <c r="N201" s="165"/>
      <c r="O201" s="165"/>
      <c r="P201" s="165"/>
      <c r="Q201" s="165"/>
      <c r="R201" s="165"/>
      <c r="S201" s="165"/>
      <c r="T201" s="172">
        <f t="shared" si="124"/>
        <v>0</v>
      </c>
      <c r="U201" s="163"/>
      <c r="V201" s="165">
        <f t="shared" si="122"/>
        <v>0</v>
      </c>
      <c r="W201" s="165" t="e">
        <f t="shared" si="115"/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51.75" hidden="1" customHeight="1">
      <c r="A202" s="18"/>
      <c r="B202" s="20"/>
      <c r="C202" s="116"/>
      <c r="D202" s="218"/>
      <c r="E202" s="180"/>
      <c r="F202" s="166">
        <f t="shared" si="123"/>
        <v>0</v>
      </c>
      <c r="G202" s="166"/>
      <c r="H202" s="184"/>
      <c r="I202" s="184"/>
      <c r="J202" s="184"/>
      <c r="K202" s="184"/>
      <c r="L202" s="172"/>
      <c r="M202" s="165"/>
      <c r="N202" s="165"/>
      <c r="O202" s="165"/>
      <c r="P202" s="165"/>
      <c r="Q202" s="165"/>
      <c r="R202" s="165"/>
      <c r="S202" s="165"/>
      <c r="T202" s="172">
        <f t="shared" si="124"/>
        <v>0</v>
      </c>
      <c r="U202" s="163"/>
      <c r="V202" s="165">
        <f t="shared" si="122"/>
        <v>0</v>
      </c>
      <c r="W202" s="165" t="e">
        <f t="shared" si="115"/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84.75" hidden="1" customHeight="1">
      <c r="A203" s="18"/>
      <c r="B203" s="20"/>
      <c r="C203" s="116"/>
      <c r="D203" s="218"/>
      <c r="E203" s="180"/>
      <c r="F203" s="166">
        <f t="shared" si="123"/>
        <v>0</v>
      </c>
      <c r="G203" s="166"/>
      <c r="H203" s="184"/>
      <c r="I203" s="184"/>
      <c r="J203" s="184"/>
      <c r="K203" s="184"/>
      <c r="L203" s="172"/>
      <c r="M203" s="165"/>
      <c r="N203" s="165"/>
      <c r="O203" s="165"/>
      <c r="P203" s="165"/>
      <c r="Q203" s="165"/>
      <c r="R203" s="165"/>
      <c r="S203" s="165"/>
      <c r="T203" s="172">
        <f t="shared" si="124"/>
        <v>0</v>
      </c>
      <c r="U203" s="163"/>
      <c r="V203" s="165">
        <f t="shared" si="122"/>
        <v>0</v>
      </c>
      <c r="W203" s="165" t="e">
        <f t="shared" si="115"/>
        <v>#DIV/0!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42" hidden="1" customHeight="1">
      <c r="A204" s="76"/>
      <c r="B204" s="84">
        <v>1117520</v>
      </c>
      <c r="C204" s="213" t="s">
        <v>56</v>
      </c>
      <c r="D204" s="214"/>
      <c r="E204" s="179">
        <f>E205</f>
        <v>0</v>
      </c>
      <c r="F204" s="179">
        <f t="shared" ref="F204:V204" si="125">F205</f>
        <v>0</v>
      </c>
      <c r="G204" s="179">
        <f t="shared" si="125"/>
        <v>0</v>
      </c>
      <c r="H204" s="179">
        <f t="shared" si="125"/>
        <v>0</v>
      </c>
      <c r="I204" s="179">
        <f t="shared" si="125"/>
        <v>0</v>
      </c>
      <c r="J204" s="179">
        <f t="shared" si="125"/>
        <v>0</v>
      </c>
      <c r="K204" s="179">
        <f t="shared" si="125"/>
        <v>0</v>
      </c>
      <c r="L204" s="179">
        <f t="shared" si="125"/>
        <v>0</v>
      </c>
      <c r="M204" s="179">
        <f t="shared" si="125"/>
        <v>0</v>
      </c>
      <c r="N204" s="179">
        <f t="shared" si="125"/>
        <v>0</v>
      </c>
      <c r="O204" s="179">
        <f t="shared" si="125"/>
        <v>0</v>
      </c>
      <c r="P204" s="179">
        <f t="shared" si="125"/>
        <v>0</v>
      </c>
      <c r="Q204" s="179">
        <f t="shared" si="125"/>
        <v>0</v>
      </c>
      <c r="R204" s="179">
        <f t="shared" si="125"/>
        <v>0</v>
      </c>
      <c r="S204" s="179">
        <f t="shared" si="125"/>
        <v>0</v>
      </c>
      <c r="T204" s="179">
        <f t="shared" si="125"/>
        <v>0</v>
      </c>
      <c r="U204" s="179">
        <f t="shared" si="125"/>
        <v>0</v>
      </c>
      <c r="V204" s="179">
        <f t="shared" si="125"/>
        <v>0</v>
      </c>
      <c r="W204" s="165" t="e">
        <f t="shared" si="115"/>
        <v>#DIV/0!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64.5" hidden="1" customHeight="1">
      <c r="A205" s="18"/>
      <c r="B205" s="20">
        <v>3110</v>
      </c>
      <c r="C205" s="209"/>
      <c r="D205" s="208"/>
      <c r="E205" s="180"/>
      <c r="F205" s="166">
        <f>G205+T205</f>
        <v>0</v>
      </c>
      <c r="G205" s="166"/>
      <c r="H205" s="184"/>
      <c r="I205" s="184"/>
      <c r="J205" s="184"/>
      <c r="K205" s="184"/>
      <c r="L205" s="172"/>
      <c r="M205" s="165"/>
      <c r="N205" s="165"/>
      <c r="O205" s="165"/>
      <c r="P205" s="165"/>
      <c r="Q205" s="165"/>
      <c r="R205" s="165"/>
      <c r="S205" s="165"/>
      <c r="T205" s="172">
        <f>H205+I205+J205</f>
        <v>0</v>
      </c>
      <c r="U205" s="163"/>
      <c r="V205" s="165">
        <f>E205-F205</f>
        <v>0</v>
      </c>
      <c r="W205" s="165" t="e">
        <f t="shared" si="115"/>
        <v>#DIV/0!</v>
      </c>
      <c r="X205" s="40"/>
      <c r="Y205" s="40"/>
      <c r="Z205" s="40"/>
      <c r="AA205" s="40"/>
      <c r="AB205" s="40"/>
      <c r="AC205" s="40"/>
      <c r="AD205" s="40"/>
      <c r="AE205" s="16"/>
      <c r="AF205" s="16"/>
      <c r="AG205" s="16"/>
      <c r="AH205" s="16"/>
      <c r="AI205" s="16"/>
      <c r="AJ205" s="16"/>
    </row>
    <row r="206" spans="1:36" ht="161.25" customHeight="1">
      <c r="A206" s="123">
        <v>98</v>
      </c>
      <c r="B206" s="360" t="s">
        <v>13</v>
      </c>
      <c r="C206" s="294" t="s">
        <v>82</v>
      </c>
      <c r="D206" s="128"/>
      <c r="E206" s="174">
        <f t="shared" ref="E206:V206" si="126">E207+E209+E211+E213+E215+E217+E242+E254+E285+E287+E289</f>
        <v>37986011</v>
      </c>
      <c r="F206" s="174">
        <f t="shared" si="126"/>
        <v>17876390.289999999</v>
      </c>
      <c r="G206" s="174">
        <f t="shared" si="126"/>
        <v>17876390.289999999</v>
      </c>
      <c r="H206" s="174">
        <f t="shared" si="126"/>
        <v>0</v>
      </c>
      <c r="I206" s="174">
        <f t="shared" si="126"/>
        <v>0</v>
      </c>
      <c r="J206" s="174">
        <f t="shared" si="126"/>
        <v>0</v>
      </c>
      <c r="K206" s="174">
        <f t="shared" si="126"/>
        <v>0</v>
      </c>
      <c r="L206" s="174">
        <f t="shared" si="126"/>
        <v>0</v>
      </c>
      <c r="M206" s="174">
        <f t="shared" si="126"/>
        <v>0</v>
      </c>
      <c r="N206" s="174">
        <f t="shared" si="126"/>
        <v>0</v>
      </c>
      <c r="O206" s="174">
        <f t="shared" si="126"/>
        <v>0</v>
      </c>
      <c r="P206" s="174">
        <f t="shared" si="126"/>
        <v>0</v>
      </c>
      <c r="Q206" s="174">
        <f t="shared" si="126"/>
        <v>0</v>
      </c>
      <c r="R206" s="174">
        <f t="shared" si="126"/>
        <v>0</v>
      </c>
      <c r="S206" s="174">
        <f t="shared" si="126"/>
        <v>0</v>
      </c>
      <c r="T206" s="174">
        <f t="shared" si="126"/>
        <v>0</v>
      </c>
      <c r="U206" s="174">
        <f t="shared" si="126"/>
        <v>17876390.289999999</v>
      </c>
      <c r="V206" s="174">
        <f t="shared" si="126"/>
        <v>20109620.710000001</v>
      </c>
      <c r="W206" s="165">
        <f t="shared" si="115"/>
        <v>47.060456782366543</v>
      </c>
      <c r="X206" s="40"/>
      <c r="Y206" s="40"/>
      <c r="Z206" s="40"/>
      <c r="AA206" s="40"/>
      <c r="AB206" s="40"/>
      <c r="AC206" s="40"/>
      <c r="AD206" s="40"/>
      <c r="AE206" s="16"/>
      <c r="AF206" s="16"/>
      <c r="AG206" s="16"/>
      <c r="AH206" s="16"/>
      <c r="AI206" s="16"/>
      <c r="AJ206" s="16"/>
    </row>
    <row r="207" spans="1:36" ht="120" customHeight="1">
      <c r="A207" s="76">
        <v>99</v>
      </c>
      <c r="B207" s="204" t="s">
        <v>194</v>
      </c>
      <c r="C207" s="121" t="s">
        <v>160</v>
      </c>
      <c r="D207" s="251"/>
      <c r="E207" s="179">
        <f>E208</f>
        <v>2052770</v>
      </c>
      <c r="F207" s="179">
        <f t="shared" ref="F207:V207" si="127">F208</f>
        <v>318600</v>
      </c>
      <c r="G207" s="179">
        <f t="shared" si="127"/>
        <v>318600</v>
      </c>
      <c r="H207" s="179">
        <f t="shared" si="127"/>
        <v>0</v>
      </c>
      <c r="I207" s="179">
        <f t="shared" si="127"/>
        <v>0</v>
      </c>
      <c r="J207" s="179">
        <f t="shared" si="127"/>
        <v>0</v>
      </c>
      <c r="K207" s="179">
        <f t="shared" si="127"/>
        <v>0</v>
      </c>
      <c r="L207" s="179">
        <f t="shared" si="127"/>
        <v>0</v>
      </c>
      <c r="M207" s="179">
        <f t="shared" si="127"/>
        <v>0</v>
      </c>
      <c r="N207" s="179">
        <f t="shared" si="127"/>
        <v>0</v>
      </c>
      <c r="O207" s="179">
        <f t="shared" si="127"/>
        <v>0</v>
      </c>
      <c r="P207" s="179">
        <f t="shared" si="127"/>
        <v>0</v>
      </c>
      <c r="Q207" s="179">
        <f t="shared" si="127"/>
        <v>0</v>
      </c>
      <c r="R207" s="179">
        <f t="shared" si="127"/>
        <v>0</v>
      </c>
      <c r="S207" s="179">
        <f t="shared" si="127"/>
        <v>0</v>
      </c>
      <c r="T207" s="179">
        <f t="shared" si="127"/>
        <v>0</v>
      </c>
      <c r="U207" s="179">
        <f t="shared" si="127"/>
        <v>318600</v>
      </c>
      <c r="V207" s="179">
        <f t="shared" si="127"/>
        <v>1734170</v>
      </c>
      <c r="W207" s="165">
        <f t="shared" si="115"/>
        <v>15.520491823243715</v>
      </c>
      <c r="X207" s="40"/>
      <c r="Y207" s="40"/>
      <c r="Z207" s="40"/>
      <c r="AA207" s="40"/>
      <c r="AB207" s="40"/>
      <c r="AC207" s="40"/>
      <c r="AD207" s="40"/>
      <c r="AE207" s="16"/>
      <c r="AF207" s="16"/>
      <c r="AG207" s="16"/>
      <c r="AH207" s="16"/>
      <c r="AI207" s="16"/>
      <c r="AJ207" s="16"/>
    </row>
    <row r="208" spans="1:36" ht="117" customHeight="1">
      <c r="A208" s="135">
        <v>100</v>
      </c>
      <c r="B208" s="239" t="s">
        <v>40</v>
      </c>
      <c r="C208" s="116" t="s">
        <v>41</v>
      </c>
      <c r="D208" s="117" t="s">
        <v>161</v>
      </c>
      <c r="E208" s="185">
        <v>2052770</v>
      </c>
      <c r="F208" s="185">
        <f>G208+T208</f>
        <v>318600</v>
      </c>
      <c r="G208" s="185">
        <v>318600</v>
      </c>
      <c r="H208" s="185"/>
      <c r="I208" s="185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5">
        <f>H208+I208+J208+K208</f>
        <v>0</v>
      </c>
      <c r="U208" s="185">
        <v>318600</v>
      </c>
      <c r="V208" s="185">
        <f>E208-F208</f>
        <v>1734170</v>
      </c>
      <c r="W208" s="165">
        <f t="shared" si="115"/>
        <v>15.520491823243715</v>
      </c>
      <c r="X208" s="40"/>
      <c r="Y208" s="40"/>
      <c r="Z208" s="40"/>
      <c r="AA208" s="40"/>
      <c r="AB208" s="40"/>
      <c r="AC208" s="40"/>
      <c r="AD208" s="40"/>
      <c r="AE208" s="16"/>
      <c r="AF208" s="16"/>
      <c r="AG208" s="16"/>
      <c r="AH208" s="16"/>
      <c r="AI208" s="16"/>
      <c r="AJ208" s="16"/>
    </row>
    <row r="209" spans="1:36" ht="108.75" customHeight="1">
      <c r="A209" s="76">
        <v>101</v>
      </c>
      <c r="B209" s="204" t="s">
        <v>174</v>
      </c>
      <c r="C209" s="121" t="s">
        <v>172</v>
      </c>
      <c r="D209" s="251"/>
      <c r="E209" s="179">
        <f>E210</f>
        <v>3273140</v>
      </c>
      <c r="F209" s="179">
        <f t="shared" ref="F209:V209" si="128">F210</f>
        <v>0</v>
      </c>
      <c r="G209" s="179">
        <f t="shared" si="128"/>
        <v>0</v>
      </c>
      <c r="H209" s="179">
        <f t="shared" si="128"/>
        <v>0</v>
      </c>
      <c r="I209" s="179">
        <f t="shared" si="128"/>
        <v>0</v>
      </c>
      <c r="J209" s="179">
        <f t="shared" si="128"/>
        <v>0</v>
      </c>
      <c r="K209" s="179">
        <f t="shared" si="128"/>
        <v>0</v>
      </c>
      <c r="L209" s="179">
        <f t="shared" si="128"/>
        <v>0</v>
      </c>
      <c r="M209" s="179">
        <f t="shared" si="128"/>
        <v>0</v>
      </c>
      <c r="N209" s="179">
        <f t="shared" si="128"/>
        <v>0</v>
      </c>
      <c r="O209" s="179">
        <f t="shared" si="128"/>
        <v>0</v>
      </c>
      <c r="P209" s="179">
        <f t="shared" si="128"/>
        <v>0</v>
      </c>
      <c r="Q209" s="179">
        <f t="shared" si="128"/>
        <v>0</v>
      </c>
      <c r="R209" s="179">
        <f t="shared" si="128"/>
        <v>0</v>
      </c>
      <c r="S209" s="179">
        <f t="shared" si="128"/>
        <v>0</v>
      </c>
      <c r="T209" s="179">
        <f t="shared" si="128"/>
        <v>0</v>
      </c>
      <c r="U209" s="179">
        <f t="shared" si="128"/>
        <v>0</v>
      </c>
      <c r="V209" s="179">
        <f t="shared" si="128"/>
        <v>3273140</v>
      </c>
      <c r="W209" s="165">
        <f t="shared" si="115"/>
        <v>0</v>
      </c>
      <c r="X209" s="40"/>
      <c r="Y209" s="40"/>
      <c r="Z209" s="40"/>
      <c r="AA209" s="40"/>
      <c r="AB209" s="40"/>
      <c r="AC209" s="40"/>
      <c r="AD209" s="40"/>
      <c r="AE209" s="16"/>
      <c r="AF209" s="16"/>
      <c r="AG209" s="16"/>
      <c r="AH209" s="16"/>
      <c r="AI209" s="16"/>
      <c r="AJ209" s="16"/>
    </row>
    <row r="210" spans="1:36" ht="140.25" customHeight="1">
      <c r="A210" s="135">
        <v>102</v>
      </c>
      <c r="B210" s="239" t="s">
        <v>40</v>
      </c>
      <c r="C210" s="136" t="s">
        <v>41</v>
      </c>
      <c r="D210" s="117" t="s">
        <v>173</v>
      </c>
      <c r="E210" s="185">
        <v>3273140</v>
      </c>
      <c r="F210" s="185">
        <f>G210+T210</f>
        <v>0</v>
      </c>
      <c r="G210" s="185">
        <v>0</v>
      </c>
      <c r="H210" s="185"/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5">
        <f>H210+I210+J210</f>
        <v>0</v>
      </c>
      <c r="U210" s="185">
        <v>0</v>
      </c>
      <c r="V210" s="185">
        <f>E210-F210</f>
        <v>3273140</v>
      </c>
      <c r="W210" s="165">
        <f t="shared" si="115"/>
        <v>0</v>
      </c>
      <c r="X210" s="40"/>
      <c r="Y210" s="40"/>
      <c r="Z210" s="40"/>
      <c r="AA210" s="40"/>
      <c r="AB210" s="40"/>
      <c r="AC210" s="40"/>
      <c r="AD210" s="40"/>
      <c r="AE210" s="16"/>
      <c r="AF210" s="16"/>
      <c r="AG210" s="16"/>
      <c r="AH210" s="16"/>
      <c r="AI210" s="16"/>
      <c r="AJ210" s="16"/>
    </row>
    <row r="211" spans="1:36" ht="104.25" customHeight="1">
      <c r="A211" s="76">
        <v>103</v>
      </c>
      <c r="B211" s="238" t="s">
        <v>198</v>
      </c>
      <c r="C211" s="121" t="s">
        <v>195</v>
      </c>
      <c r="D211" s="375"/>
      <c r="E211" s="179">
        <f>E212</f>
        <v>2570000</v>
      </c>
      <c r="F211" s="179">
        <f t="shared" ref="F211:V211" si="129">F212</f>
        <v>1881570.56</v>
      </c>
      <c r="G211" s="179">
        <f t="shared" si="129"/>
        <v>1881570.56</v>
      </c>
      <c r="H211" s="179">
        <f t="shared" si="129"/>
        <v>0</v>
      </c>
      <c r="I211" s="179">
        <f t="shared" si="129"/>
        <v>0</v>
      </c>
      <c r="J211" s="179">
        <f t="shared" si="129"/>
        <v>0</v>
      </c>
      <c r="K211" s="179">
        <f t="shared" si="129"/>
        <v>0</v>
      </c>
      <c r="L211" s="179">
        <f t="shared" si="129"/>
        <v>0</v>
      </c>
      <c r="M211" s="179">
        <f t="shared" si="129"/>
        <v>0</v>
      </c>
      <c r="N211" s="179">
        <f t="shared" si="129"/>
        <v>0</v>
      </c>
      <c r="O211" s="179">
        <f t="shared" si="129"/>
        <v>0</v>
      </c>
      <c r="P211" s="179">
        <f t="shared" si="129"/>
        <v>0</v>
      </c>
      <c r="Q211" s="179">
        <f t="shared" si="129"/>
        <v>0</v>
      </c>
      <c r="R211" s="179">
        <f t="shared" si="129"/>
        <v>0</v>
      </c>
      <c r="S211" s="179">
        <f t="shared" si="129"/>
        <v>0</v>
      </c>
      <c r="T211" s="179">
        <f t="shared" si="129"/>
        <v>0</v>
      </c>
      <c r="U211" s="179">
        <f t="shared" si="129"/>
        <v>1881570.56</v>
      </c>
      <c r="V211" s="179">
        <f t="shared" si="129"/>
        <v>688429.44</v>
      </c>
      <c r="W211" s="165">
        <f t="shared" si="115"/>
        <v>73.212862256809345</v>
      </c>
      <c r="X211" s="40"/>
      <c r="Y211" s="40"/>
      <c r="Z211" s="40"/>
      <c r="AA211" s="40"/>
      <c r="AB211" s="40"/>
      <c r="AC211" s="40"/>
      <c r="AD211" s="40"/>
      <c r="AE211" s="16"/>
      <c r="AF211" s="16"/>
      <c r="AG211" s="16"/>
      <c r="AH211" s="16"/>
      <c r="AI211" s="16"/>
      <c r="AJ211" s="16"/>
    </row>
    <row r="212" spans="1:36" ht="59.25" customHeight="1">
      <c r="A212" s="135">
        <v>104</v>
      </c>
      <c r="B212" s="239" t="s">
        <v>199</v>
      </c>
      <c r="C212" s="116" t="s">
        <v>196</v>
      </c>
      <c r="D212" s="117" t="s">
        <v>197</v>
      </c>
      <c r="E212" s="185">
        <v>2570000</v>
      </c>
      <c r="F212" s="185">
        <f>G212+T212</f>
        <v>1881570.56</v>
      </c>
      <c r="G212" s="185">
        <v>1881570.56</v>
      </c>
      <c r="H212" s="185"/>
      <c r="I212" s="185"/>
      <c r="J212" s="185"/>
      <c r="K212" s="185"/>
      <c r="L212" s="186"/>
      <c r="M212" s="186"/>
      <c r="N212" s="186"/>
      <c r="O212" s="186"/>
      <c r="P212" s="186"/>
      <c r="Q212" s="186"/>
      <c r="R212" s="186"/>
      <c r="S212" s="186"/>
      <c r="T212" s="185">
        <f>H212+I212+J212+K212</f>
        <v>0</v>
      </c>
      <c r="U212" s="185">
        <v>1881570.56</v>
      </c>
      <c r="V212" s="185">
        <f>E212-F212</f>
        <v>688429.44</v>
      </c>
      <c r="W212" s="165">
        <f t="shared" si="115"/>
        <v>73.212862256809345</v>
      </c>
      <c r="X212" s="40"/>
      <c r="Y212" s="40"/>
      <c r="Z212" s="40"/>
      <c r="AA212" s="40"/>
      <c r="AB212" s="40"/>
      <c r="AC212" s="40"/>
      <c r="AD212" s="40"/>
      <c r="AE212" s="16"/>
      <c r="AF212" s="16"/>
      <c r="AG212" s="16"/>
      <c r="AH212" s="16"/>
      <c r="AI212" s="16"/>
      <c r="AJ212" s="16"/>
    </row>
    <row r="213" spans="1:36" ht="80.25" customHeight="1">
      <c r="A213" s="76">
        <v>105</v>
      </c>
      <c r="B213" s="204" t="s">
        <v>170</v>
      </c>
      <c r="C213" s="371" t="s">
        <v>166</v>
      </c>
      <c r="D213" s="276"/>
      <c r="E213" s="179">
        <f>E214</f>
        <v>278500</v>
      </c>
      <c r="F213" s="179">
        <f t="shared" ref="F213:V213" si="130">F214</f>
        <v>138210.9</v>
      </c>
      <c r="G213" s="179">
        <f t="shared" si="130"/>
        <v>138210.9</v>
      </c>
      <c r="H213" s="179">
        <f t="shared" si="130"/>
        <v>0</v>
      </c>
      <c r="I213" s="179">
        <f t="shared" si="130"/>
        <v>0</v>
      </c>
      <c r="J213" s="179">
        <f t="shared" si="130"/>
        <v>0</v>
      </c>
      <c r="K213" s="179">
        <f t="shared" si="130"/>
        <v>0</v>
      </c>
      <c r="L213" s="179">
        <f t="shared" si="130"/>
        <v>0</v>
      </c>
      <c r="M213" s="179">
        <f t="shared" si="130"/>
        <v>0</v>
      </c>
      <c r="N213" s="179">
        <f t="shared" si="130"/>
        <v>0</v>
      </c>
      <c r="O213" s="179">
        <f t="shared" si="130"/>
        <v>0</v>
      </c>
      <c r="P213" s="179">
        <f t="shared" si="130"/>
        <v>0</v>
      </c>
      <c r="Q213" s="179">
        <f t="shared" si="130"/>
        <v>0</v>
      </c>
      <c r="R213" s="179">
        <f t="shared" si="130"/>
        <v>0</v>
      </c>
      <c r="S213" s="179">
        <f t="shared" si="130"/>
        <v>0</v>
      </c>
      <c r="T213" s="179">
        <f t="shared" si="130"/>
        <v>0</v>
      </c>
      <c r="U213" s="179">
        <f t="shared" si="130"/>
        <v>138210.9</v>
      </c>
      <c r="V213" s="179">
        <f t="shared" si="130"/>
        <v>140289.1</v>
      </c>
      <c r="W213" s="165">
        <f t="shared" si="115"/>
        <v>49.626894075403946</v>
      </c>
      <c r="X213" s="40"/>
      <c r="Y213" s="40"/>
      <c r="Z213" s="40"/>
      <c r="AA213" s="40"/>
      <c r="AB213" s="40"/>
      <c r="AC213" s="40"/>
      <c r="AD213" s="40"/>
      <c r="AE213" s="16"/>
      <c r="AF213" s="16"/>
      <c r="AG213" s="16"/>
      <c r="AH213" s="16"/>
      <c r="AI213" s="16"/>
      <c r="AJ213" s="16"/>
    </row>
    <row r="214" spans="1:36" ht="114" customHeight="1">
      <c r="A214" s="135">
        <v>106</v>
      </c>
      <c r="B214" s="239" t="s">
        <v>12</v>
      </c>
      <c r="C214" s="116" t="s">
        <v>34</v>
      </c>
      <c r="D214" s="372" t="s">
        <v>167</v>
      </c>
      <c r="E214" s="185">
        <v>278500</v>
      </c>
      <c r="F214" s="185">
        <f>G214+T214</f>
        <v>138210.9</v>
      </c>
      <c r="G214" s="185">
        <v>138210.9</v>
      </c>
      <c r="H214" s="185"/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5">
        <f>H214+I214+J214</f>
        <v>0</v>
      </c>
      <c r="U214" s="185">
        <v>138210.9</v>
      </c>
      <c r="V214" s="185">
        <f>E214-F214</f>
        <v>140289.1</v>
      </c>
      <c r="W214" s="165">
        <f t="shared" si="115"/>
        <v>49.626894075403946</v>
      </c>
      <c r="X214" s="40"/>
      <c r="Y214" s="40"/>
      <c r="Z214" s="40"/>
      <c r="AA214" s="40"/>
      <c r="AB214" s="40"/>
      <c r="AC214" s="40"/>
      <c r="AD214" s="40"/>
      <c r="AE214" s="16"/>
      <c r="AF214" s="16"/>
      <c r="AG214" s="16"/>
      <c r="AH214" s="16"/>
      <c r="AI214" s="16"/>
      <c r="AJ214" s="16"/>
    </row>
    <row r="215" spans="1:36" ht="78.75" customHeight="1">
      <c r="A215" s="76">
        <v>107</v>
      </c>
      <c r="B215" s="204" t="s">
        <v>171</v>
      </c>
      <c r="C215" s="85" t="s">
        <v>168</v>
      </c>
      <c r="D215" s="370"/>
      <c r="E215" s="179">
        <f>E216</f>
        <v>6200000</v>
      </c>
      <c r="F215" s="179">
        <f t="shared" ref="F215:V215" si="131">F216</f>
        <v>6199600</v>
      </c>
      <c r="G215" s="179">
        <f t="shared" si="131"/>
        <v>6199600</v>
      </c>
      <c r="H215" s="179">
        <f t="shared" si="131"/>
        <v>0</v>
      </c>
      <c r="I215" s="179">
        <f t="shared" si="131"/>
        <v>0</v>
      </c>
      <c r="J215" s="179">
        <f t="shared" si="131"/>
        <v>0</v>
      </c>
      <c r="K215" s="179">
        <f t="shared" si="131"/>
        <v>0</v>
      </c>
      <c r="L215" s="179">
        <f t="shared" si="131"/>
        <v>0</v>
      </c>
      <c r="M215" s="179">
        <f t="shared" si="131"/>
        <v>0</v>
      </c>
      <c r="N215" s="179">
        <f t="shared" si="131"/>
        <v>0</v>
      </c>
      <c r="O215" s="179">
        <f t="shared" si="131"/>
        <v>0</v>
      </c>
      <c r="P215" s="179">
        <f t="shared" si="131"/>
        <v>0</v>
      </c>
      <c r="Q215" s="179">
        <f t="shared" si="131"/>
        <v>0</v>
      </c>
      <c r="R215" s="179">
        <f t="shared" si="131"/>
        <v>0</v>
      </c>
      <c r="S215" s="179">
        <f t="shared" si="131"/>
        <v>0</v>
      </c>
      <c r="T215" s="179">
        <f t="shared" si="131"/>
        <v>0</v>
      </c>
      <c r="U215" s="179">
        <f t="shared" si="131"/>
        <v>6199600</v>
      </c>
      <c r="V215" s="179">
        <f t="shared" si="131"/>
        <v>400</v>
      </c>
      <c r="W215" s="165">
        <f t="shared" si="115"/>
        <v>99.99354838709678</v>
      </c>
      <c r="X215" s="40"/>
      <c r="Y215" s="40"/>
      <c r="Z215" s="40"/>
      <c r="AA215" s="40"/>
      <c r="AB215" s="40"/>
      <c r="AC215" s="40"/>
      <c r="AD215" s="40"/>
      <c r="AE215" s="16"/>
      <c r="AF215" s="16"/>
      <c r="AG215" s="16"/>
      <c r="AH215" s="16"/>
      <c r="AI215" s="16"/>
      <c r="AJ215" s="16"/>
    </row>
    <row r="216" spans="1:36" ht="86.25" customHeight="1">
      <c r="A216" s="135">
        <v>108</v>
      </c>
      <c r="B216" s="239" t="s">
        <v>12</v>
      </c>
      <c r="C216" s="116" t="s">
        <v>34</v>
      </c>
      <c r="D216" s="373" t="s">
        <v>169</v>
      </c>
      <c r="E216" s="185">
        <v>6200000</v>
      </c>
      <c r="F216" s="185">
        <f>G216+T216</f>
        <v>6199600</v>
      </c>
      <c r="G216" s="185">
        <v>6199600</v>
      </c>
      <c r="H216" s="185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5">
        <f>H216+I216+J216</f>
        <v>0</v>
      </c>
      <c r="U216" s="185">
        <v>6199600</v>
      </c>
      <c r="V216" s="185">
        <f>E216-F216</f>
        <v>400</v>
      </c>
      <c r="W216" s="165">
        <f t="shared" si="115"/>
        <v>99.99354838709678</v>
      </c>
      <c r="X216" s="40"/>
      <c r="Y216" s="40"/>
      <c r="Z216" s="40"/>
      <c r="AA216" s="40"/>
      <c r="AB216" s="40"/>
      <c r="AC216" s="40"/>
      <c r="AD216" s="40"/>
      <c r="AE216" s="16"/>
      <c r="AF216" s="16"/>
      <c r="AG216" s="16"/>
      <c r="AH216" s="16"/>
      <c r="AI216" s="16"/>
      <c r="AJ216" s="16"/>
    </row>
    <row r="217" spans="1:36" ht="66" customHeight="1">
      <c r="A217" s="76">
        <v>109</v>
      </c>
      <c r="B217" s="78" t="s">
        <v>146</v>
      </c>
      <c r="C217" s="113" t="s">
        <v>84</v>
      </c>
      <c r="D217" s="276"/>
      <c r="E217" s="179">
        <f>E218</f>
        <v>470000</v>
      </c>
      <c r="F217" s="179">
        <f t="shared" ref="F217:V217" si="132">F218</f>
        <v>439763</v>
      </c>
      <c r="G217" s="179">
        <f t="shared" si="132"/>
        <v>439763</v>
      </c>
      <c r="H217" s="188">
        <f t="shared" si="132"/>
        <v>0</v>
      </c>
      <c r="I217" s="188">
        <f t="shared" si="132"/>
        <v>0</v>
      </c>
      <c r="J217" s="188">
        <f t="shared" si="132"/>
        <v>0</v>
      </c>
      <c r="K217" s="188">
        <f t="shared" si="132"/>
        <v>0</v>
      </c>
      <c r="L217" s="188">
        <f t="shared" si="132"/>
        <v>0</v>
      </c>
      <c r="M217" s="188">
        <f t="shared" si="132"/>
        <v>0</v>
      </c>
      <c r="N217" s="188">
        <f t="shared" si="132"/>
        <v>0</v>
      </c>
      <c r="O217" s="188">
        <f t="shared" si="132"/>
        <v>0</v>
      </c>
      <c r="P217" s="188">
        <f t="shared" si="132"/>
        <v>0</v>
      </c>
      <c r="Q217" s="188">
        <f t="shared" si="132"/>
        <v>0</v>
      </c>
      <c r="R217" s="188">
        <f t="shared" si="132"/>
        <v>0</v>
      </c>
      <c r="S217" s="188">
        <f t="shared" si="132"/>
        <v>0</v>
      </c>
      <c r="T217" s="179">
        <f t="shared" si="132"/>
        <v>0</v>
      </c>
      <c r="U217" s="179">
        <f t="shared" si="132"/>
        <v>439763</v>
      </c>
      <c r="V217" s="179">
        <f t="shared" si="132"/>
        <v>30237</v>
      </c>
      <c r="W217" s="165">
        <f t="shared" ref="W217:W234" si="133">U217*100/E217</f>
        <v>93.566595744680853</v>
      </c>
      <c r="X217" s="40"/>
      <c r="Y217" s="40"/>
      <c r="Z217" s="40"/>
      <c r="AA217" s="40"/>
      <c r="AB217" s="40"/>
      <c r="AC217" s="40"/>
      <c r="AD217" s="40"/>
      <c r="AE217" s="16"/>
      <c r="AF217" s="16"/>
      <c r="AG217" s="16"/>
      <c r="AH217" s="16"/>
      <c r="AI217" s="16"/>
      <c r="AJ217" s="16"/>
    </row>
    <row r="218" spans="1:36" ht="63.75" customHeight="1">
      <c r="A218" s="43">
        <v>110</v>
      </c>
      <c r="B218" s="20">
        <v>3110</v>
      </c>
      <c r="C218" s="338" t="s">
        <v>36</v>
      </c>
      <c r="D218" s="257" t="s">
        <v>200</v>
      </c>
      <c r="E218" s="177">
        <v>470000</v>
      </c>
      <c r="F218" s="177">
        <f>G218+T218</f>
        <v>439763</v>
      </c>
      <c r="G218" s="177">
        <v>439763</v>
      </c>
      <c r="H218" s="177"/>
      <c r="I218" s="190"/>
      <c r="J218" s="190"/>
      <c r="K218" s="190"/>
      <c r="L218" s="190"/>
      <c r="M218" s="190"/>
      <c r="N218" s="190"/>
      <c r="O218" s="190"/>
      <c r="P218" s="190"/>
      <c r="Q218" s="190"/>
      <c r="R218" s="190"/>
      <c r="S218" s="190"/>
      <c r="T218" s="177">
        <f>H218+I218+J218+K218+L218+M218+N218+O218</f>
        <v>0</v>
      </c>
      <c r="U218" s="177">
        <f>371163+68600</f>
        <v>439763</v>
      </c>
      <c r="V218" s="177">
        <f>E218-F218</f>
        <v>30237</v>
      </c>
      <c r="W218" s="165">
        <f t="shared" si="133"/>
        <v>93.566595744680853</v>
      </c>
      <c r="X218" s="40"/>
      <c r="Y218" s="40"/>
      <c r="Z218" s="40"/>
      <c r="AA218" s="40"/>
      <c r="AB218" s="40"/>
      <c r="AC218" s="40"/>
      <c r="AD218" s="40"/>
      <c r="AE218" s="16"/>
      <c r="AF218" s="16"/>
      <c r="AG218" s="16"/>
      <c r="AH218" s="16"/>
      <c r="AI218" s="16"/>
      <c r="AJ218" s="16"/>
    </row>
    <row r="219" spans="1:36" ht="38.25" hidden="1" customHeight="1">
      <c r="A219" s="76"/>
      <c r="B219" s="78"/>
      <c r="C219" s="97"/>
      <c r="D219" s="96"/>
      <c r="E219" s="179">
        <f>E220+E221</f>
        <v>0</v>
      </c>
      <c r="F219" s="179">
        <f t="shared" ref="F219:V219" si="134">F220+F221</f>
        <v>0</v>
      </c>
      <c r="G219" s="179">
        <f t="shared" si="134"/>
        <v>0</v>
      </c>
      <c r="H219" s="179">
        <f t="shared" si="134"/>
        <v>0</v>
      </c>
      <c r="I219" s="179">
        <f t="shared" si="134"/>
        <v>0</v>
      </c>
      <c r="J219" s="179">
        <f t="shared" si="134"/>
        <v>0</v>
      </c>
      <c r="K219" s="179">
        <f t="shared" si="134"/>
        <v>0</v>
      </c>
      <c r="L219" s="179">
        <f t="shared" si="134"/>
        <v>0</v>
      </c>
      <c r="M219" s="179">
        <f t="shared" si="134"/>
        <v>0</v>
      </c>
      <c r="N219" s="179">
        <f t="shared" si="134"/>
        <v>0</v>
      </c>
      <c r="O219" s="179">
        <f t="shared" si="134"/>
        <v>0</v>
      </c>
      <c r="P219" s="179">
        <f t="shared" si="134"/>
        <v>0</v>
      </c>
      <c r="Q219" s="179">
        <f t="shared" si="134"/>
        <v>0</v>
      </c>
      <c r="R219" s="179">
        <f t="shared" si="134"/>
        <v>0</v>
      </c>
      <c r="S219" s="179">
        <f t="shared" si="134"/>
        <v>0</v>
      </c>
      <c r="T219" s="179">
        <f t="shared" si="134"/>
        <v>0</v>
      </c>
      <c r="U219" s="179">
        <f t="shared" si="134"/>
        <v>10077.41</v>
      </c>
      <c r="V219" s="179">
        <f t="shared" si="134"/>
        <v>0</v>
      </c>
      <c r="W219" s="165" t="e">
        <f t="shared" si="133"/>
        <v>#DIV/0!</v>
      </c>
      <c r="X219" s="40"/>
      <c r="Y219" s="40"/>
      <c r="Z219" s="40"/>
      <c r="AA219" s="40"/>
      <c r="AB219" s="40"/>
      <c r="AC219" s="40"/>
      <c r="AD219" s="40"/>
      <c r="AE219" s="16"/>
      <c r="AF219" s="16"/>
      <c r="AG219" s="16"/>
      <c r="AH219" s="16"/>
      <c r="AI219" s="16"/>
      <c r="AJ219" s="16"/>
    </row>
    <row r="220" spans="1:36" ht="38.25" hidden="1" customHeight="1">
      <c r="A220" s="43"/>
      <c r="B220" s="75"/>
      <c r="C220" s="19"/>
      <c r="D220" s="90"/>
      <c r="E220" s="177"/>
      <c r="F220" s="177">
        <f>G220+T220</f>
        <v>0</v>
      </c>
      <c r="G220" s="191"/>
      <c r="H220" s="190"/>
      <c r="I220" s="190"/>
      <c r="J220" s="190"/>
      <c r="K220" s="191"/>
      <c r="L220" s="191"/>
      <c r="M220" s="191"/>
      <c r="N220" s="191"/>
      <c r="O220" s="191"/>
      <c r="P220" s="191"/>
      <c r="Q220" s="191"/>
      <c r="R220" s="191"/>
      <c r="S220" s="191"/>
      <c r="T220" s="177">
        <f>H220+I220+J220+K220+L220+M220+N220+O220</f>
        <v>0</v>
      </c>
      <c r="U220" s="177">
        <v>10077.41</v>
      </c>
      <c r="V220" s="177">
        <f>E220-F220</f>
        <v>0</v>
      </c>
      <c r="W220" s="165" t="e">
        <f t="shared" si="133"/>
        <v>#DIV/0!</v>
      </c>
      <c r="X220" s="40"/>
      <c r="Y220" s="40"/>
      <c r="Z220" s="40"/>
      <c r="AA220" s="40"/>
      <c r="AB220" s="40"/>
      <c r="AC220" s="40"/>
      <c r="AD220" s="40"/>
      <c r="AE220" s="16"/>
      <c r="AF220" s="16"/>
      <c r="AG220" s="16"/>
      <c r="AH220" s="16"/>
      <c r="AI220" s="16"/>
      <c r="AJ220" s="16"/>
    </row>
    <row r="221" spans="1:36" ht="60.75" hidden="1" customHeight="1">
      <c r="A221" s="43"/>
      <c r="B221" s="75"/>
      <c r="C221" s="19"/>
      <c r="D221" s="90"/>
      <c r="E221" s="177"/>
      <c r="F221" s="177">
        <f>G221+T221</f>
        <v>0</v>
      </c>
      <c r="G221" s="191"/>
      <c r="H221" s="191"/>
      <c r="I221" s="191"/>
      <c r="J221" s="191"/>
      <c r="K221" s="191"/>
      <c r="L221" s="191"/>
      <c r="M221" s="191"/>
      <c r="N221" s="191"/>
      <c r="O221" s="191"/>
      <c r="P221" s="191"/>
      <c r="Q221" s="191"/>
      <c r="R221" s="191"/>
      <c r="S221" s="191"/>
      <c r="T221" s="177">
        <f>H221+I221+J221+K221+L221+M221+N221+O221</f>
        <v>0</v>
      </c>
      <c r="U221" s="178"/>
      <c r="V221" s="177">
        <f>E221-F221</f>
        <v>0</v>
      </c>
      <c r="W221" s="165" t="e">
        <f t="shared" si="133"/>
        <v>#DIV/0!</v>
      </c>
      <c r="X221" s="40"/>
      <c r="Y221" s="40"/>
      <c r="Z221" s="40"/>
      <c r="AA221" s="40"/>
      <c r="AB221" s="40"/>
      <c r="AC221" s="40"/>
      <c r="AD221" s="40"/>
      <c r="AE221" s="16"/>
      <c r="AF221" s="16"/>
      <c r="AG221" s="16"/>
      <c r="AH221" s="16"/>
      <c r="AI221" s="16"/>
      <c r="AJ221" s="16"/>
    </row>
    <row r="222" spans="1:36" ht="60.75" hidden="1" customHeight="1">
      <c r="A222" s="76"/>
      <c r="B222" s="78"/>
      <c r="C222" s="92"/>
      <c r="D222" s="96"/>
      <c r="E222" s="179">
        <f>E223+E224</f>
        <v>0</v>
      </c>
      <c r="F222" s="179">
        <f t="shared" ref="F222:V222" si="135">F223+F224</f>
        <v>0</v>
      </c>
      <c r="G222" s="179">
        <f t="shared" si="135"/>
        <v>0</v>
      </c>
      <c r="H222" s="179">
        <f t="shared" si="135"/>
        <v>0</v>
      </c>
      <c r="I222" s="179">
        <f t="shared" si="135"/>
        <v>0</v>
      </c>
      <c r="J222" s="179">
        <f t="shared" si="135"/>
        <v>0</v>
      </c>
      <c r="K222" s="179">
        <f t="shared" si="135"/>
        <v>0</v>
      </c>
      <c r="L222" s="179">
        <f t="shared" si="135"/>
        <v>0</v>
      </c>
      <c r="M222" s="179">
        <f t="shared" si="135"/>
        <v>0</v>
      </c>
      <c r="N222" s="179">
        <f t="shared" si="135"/>
        <v>0</v>
      </c>
      <c r="O222" s="179">
        <f t="shared" si="135"/>
        <v>0</v>
      </c>
      <c r="P222" s="179">
        <f t="shared" si="135"/>
        <v>0</v>
      </c>
      <c r="Q222" s="179">
        <f t="shared" si="135"/>
        <v>0</v>
      </c>
      <c r="R222" s="179">
        <f t="shared" si="135"/>
        <v>0</v>
      </c>
      <c r="S222" s="179">
        <f t="shared" si="135"/>
        <v>0</v>
      </c>
      <c r="T222" s="179">
        <f t="shared" si="135"/>
        <v>0</v>
      </c>
      <c r="U222" s="179">
        <f t="shared" si="135"/>
        <v>0</v>
      </c>
      <c r="V222" s="179">
        <f t="shared" si="135"/>
        <v>0</v>
      </c>
      <c r="W222" s="165" t="e">
        <f t="shared" si="133"/>
        <v>#DIV/0!</v>
      </c>
      <c r="X222" s="40"/>
      <c r="Y222" s="40"/>
      <c r="Z222" s="40"/>
      <c r="AA222" s="40"/>
      <c r="AB222" s="40"/>
      <c r="AC222" s="40"/>
      <c r="AD222" s="40"/>
      <c r="AE222" s="16"/>
      <c r="AF222" s="16"/>
      <c r="AG222" s="16"/>
      <c r="AH222" s="16"/>
      <c r="AI222" s="16"/>
      <c r="AJ222" s="16"/>
    </row>
    <row r="223" spans="1:36" ht="60.75" hidden="1" customHeight="1">
      <c r="A223" s="43"/>
      <c r="B223" s="75"/>
      <c r="C223" s="19"/>
      <c r="D223" s="90"/>
      <c r="E223" s="177"/>
      <c r="F223" s="177">
        <f>G223+T223</f>
        <v>0</v>
      </c>
      <c r="G223" s="191"/>
      <c r="H223" s="191"/>
      <c r="I223" s="191"/>
      <c r="J223" s="191"/>
      <c r="K223" s="191"/>
      <c r="L223" s="191"/>
      <c r="M223" s="191"/>
      <c r="N223" s="191"/>
      <c r="O223" s="191"/>
      <c r="P223" s="191"/>
      <c r="Q223" s="191"/>
      <c r="R223" s="191"/>
      <c r="S223" s="191"/>
      <c r="T223" s="177">
        <f>H223+I223+J223+K223+L223+M223+N223+O223+P223</f>
        <v>0</v>
      </c>
      <c r="U223" s="178"/>
      <c r="V223" s="177">
        <f>E223-F223</f>
        <v>0</v>
      </c>
      <c r="W223" s="165" t="e">
        <f t="shared" si="133"/>
        <v>#DIV/0!</v>
      </c>
      <c r="X223" s="40"/>
      <c r="Y223" s="40"/>
      <c r="Z223" s="40"/>
      <c r="AA223" s="40"/>
      <c r="AB223" s="40"/>
      <c r="AC223" s="40"/>
      <c r="AD223" s="40"/>
      <c r="AE223" s="16"/>
      <c r="AF223" s="16"/>
      <c r="AG223" s="16"/>
      <c r="AH223" s="16"/>
      <c r="AI223" s="16"/>
      <c r="AJ223" s="16"/>
    </row>
    <row r="224" spans="1:36" ht="60.75" hidden="1" customHeight="1">
      <c r="A224" s="43"/>
      <c r="B224" s="75"/>
      <c r="C224" s="19"/>
      <c r="D224" s="90"/>
      <c r="E224" s="177"/>
      <c r="F224" s="177">
        <f>G224+T224</f>
        <v>0</v>
      </c>
      <c r="G224" s="191"/>
      <c r="H224" s="191"/>
      <c r="I224" s="191"/>
      <c r="J224" s="191"/>
      <c r="K224" s="191"/>
      <c r="L224" s="191"/>
      <c r="M224" s="191"/>
      <c r="N224" s="191"/>
      <c r="O224" s="191"/>
      <c r="P224" s="191"/>
      <c r="Q224" s="191"/>
      <c r="R224" s="191"/>
      <c r="S224" s="191"/>
      <c r="T224" s="177">
        <f>H224+I224+J224+K224+L224+M224+N224+O224+P224</f>
        <v>0</v>
      </c>
      <c r="U224" s="178"/>
      <c r="V224" s="177">
        <f>E224-F224</f>
        <v>0</v>
      </c>
      <c r="W224" s="165" t="e">
        <f t="shared" si="133"/>
        <v>#DIV/0!</v>
      </c>
      <c r="X224" s="40"/>
      <c r="Y224" s="40"/>
      <c r="Z224" s="40"/>
      <c r="AA224" s="40"/>
      <c r="AB224" s="40"/>
      <c r="AC224" s="40"/>
      <c r="AD224" s="40"/>
      <c r="AE224" s="16"/>
      <c r="AF224" s="16"/>
      <c r="AG224" s="16"/>
      <c r="AH224" s="16"/>
      <c r="AI224" s="16"/>
      <c r="AJ224" s="16"/>
    </row>
    <row r="225" spans="1:36" ht="42" hidden="1" customHeight="1">
      <c r="A225" s="76"/>
      <c r="B225" s="65"/>
      <c r="C225" s="66"/>
      <c r="D225" s="82"/>
      <c r="E225" s="179">
        <f>E226</f>
        <v>0</v>
      </c>
      <c r="F225" s="179">
        <f t="shared" ref="F225:V225" si="136">F226</f>
        <v>0</v>
      </c>
      <c r="G225" s="188">
        <f t="shared" si="136"/>
        <v>0</v>
      </c>
      <c r="H225" s="188">
        <f t="shared" si="136"/>
        <v>0</v>
      </c>
      <c r="I225" s="188">
        <f t="shared" si="136"/>
        <v>0</v>
      </c>
      <c r="J225" s="188">
        <f t="shared" si="136"/>
        <v>0</v>
      </c>
      <c r="K225" s="188">
        <f t="shared" si="136"/>
        <v>0</v>
      </c>
      <c r="L225" s="188">
        <f t="shared" si="136"/>
        <v>0</v>
      </c>
      <c r="M225" s="188">
        <f t="shared" si="136"/>
        <v>0</v>
      </c>
      <c r="N225" s="188">
        <f t="shared" si="136"/>
        <v>0</v>
      </c>
      <c r="O225" s="188">
        <f t="shared" si="136"/>
        <v>0</v>
      </c>
      <c r="P225" s="188">
        <f t="shared" si="136"/>
        <v>0</v>
      </c>
      <c r="Q225" s="188">
        <f t="shared" si="136"/>
        <v>0</v>
      </c>
      <c r="R225" s="188">
        <f t="shared" si="136"/>
        <v>0</v>
      </c>
      <c r="S225" s="188">
        <f t="shared" si="136"/>
        <v>0</v>
      </c>
      <c r="T225" s="179">
        <f t="shared" si="136"/>
        <v>0</v>
      </c>
      <c r="U225" s="179">
        <f t="shared" si="136"/>
        <v>0</v>
      </c>
      <c r="V225" s="188">
        <f t="shared" si="136"/>
        <v>0</v>
      </c>
      <c r="W225" s="165" t="e">
        <f t="shared" si="133"/>
        <v>#DIV/0!</v>
      </c>
      <c r="X225" s="40"/>
      <c r="Y225" s="40"/>
      <c r="Z225" s="40"/>
      <c r="AA225" s="40"/>
      <c r="AB225" s="40"/>
      <c r="AC225" s="40"/>
      <c r="AD225" s="40"/>
      <c r="AE225" s="16"/>
      <c r="AF225" s="16"/>
      <c r="AG225" s="16"/>
      <c r="AH225" s="16"/>
      <c r="AI225" s="16"/>
      <c r="AJ225" s="16"/>
    </row>
    <row r="226" spans="1:36" ht="36.75" hidden="1" customHeight="1">
      <c r="A226" s="18"/>
      <c r="B226" s="20"/>
      <c r="C226" s="19"/>
      <c r="D226" s="98"/>
      <c r="E226" s="180"/>
      <c r="F226" s="166">
        <f>G226+T226</f>
        <v>0</v>
      </c>
      <c r="G226" s="181"/>
      <c r="H226" s="308"/>
      <c r="I226" s="315"/>
      <c r="J226" s="315"/>
      <c r="K226" s="315"/>
      <c r="L226" s="316"/>
      <c r="M226" s="310"/>
      <c r="N226" s="316"/>
      <c r="O226" s="316"/>
      <c r="P226" s="316"/>
      <c r="Q226" s="316"/>
      <c r="R226" s="316"/>
      <c r="S226" s="316"/>
      <c r="T226" s="172">
        <f>H226+I226+J226+K226+L226+M226+N226+O226+P226+Q226</f>
        <v>0</v>
      </c>
      <c r="U226" s="172"/>
      <c r="V226" s="182">
        <f>E226-F226</f>
        <v>0</v>
      </c>
      <c r="W226" s="165" t="e">
        <f t="shared" si="133"/>
        <v>#DIV/0!</v>
      </c>
      <c r="X226" s="40"/>
      <c r="Y226" s="40"/>
      <c r="Z226" s="40"/>
      <c r="AA226" s="40"/>
      <c r="AB226" s="40"/>
      <c r="AC226" s="40"/>
      <c r="AD226" s="40"/>
      <c r="AE226" s="16"/>
      <c r="AF226" s="16"/>
      <c r="AG226" s="16"/>
      <c r="AH226" s="16"/>
      <c r="AI226" s="16"/>
      <c r="AJ226" s="16"/>
    </row>
    <row r="227" spans="1:36" ht="48.75" hidden="1" customHeight="1">
      <c r="A227" s="83"/>
      <c r="B227" s="94"/>
      <c r="C227" s="92"/>
      <c r="D227" s="82"/>
      <c r="E227" s="179">
        <f>E228</f>
        <v>0</v>
      </c>
      <c r="F227" s="179">
        <f t="shared" ref="F227:V227" si="137">F228</f>
        <v>0</v>
      </c>
      <c r="G227" s="179">
        <f t="shared" si="137"/>
        <v>0</v>
      </c>
      <c r="H227" s="179">
        <f t="shared" si="137"/>
        <v>0</v>
      </c>
      <c r="I227" s="179">
        <f t="shared" si="137"/>
        <v>0</v>
      </c>
      <c r="J227" s="179">
        <f t="shared" si="137"/>
        <v>0</v>
      </c>
      <c r="K227" s="179">
        <f t="shared" si="137"/>
        <v>0</v>
      </c>
      <c r="L227" s="179">
        <f t="shared" si="137"/>
        <v>0</v>
      </c>
      <c r="M227" s="179">
        <f t="shared" si="137"/>
        <v>0</v>
      </c>
      <c r="N227" s="179">
        <f t="shared" si="137"/>
        <v>0</v>
      </c>
      <c r="O227" s="179">
        <f t="shared" si="137"/>
        <v>0</v>
      </c>
      <c r="P227" s="179">
        <f t="shared" si="137"/>
        <v>0</v>
      </c>
      <c r="Q227" s="179">
        <f t="shared" si="137"/>
        <v>0</v>
      </c>
      <c r="R227" s="179">
        <f t="shared" si="137"/>
        <v>0</v>
      </c>
      <c r="S227" s="179">
        <f t="shared" si="137"/>
        <v>0</v>
      </c>
      <c r="T227" s="179">
        <f t="shared" si="137"/>
        <v>0</v>
      </c>
      <c r="U227" s="179">
        <f t="shared" si="137"/>
        <v>0</v>
      </c>
      <c r="V227" s="179">
        <f t="shared" si="137"/>
        <v>0</v>
      </c>
      <c r="W227" s="165" t="e">
        <f t="shared" si="133"/>
        <v>#DIV/0!</v>
      </c>
      <c r="X227" s="40"/>
      <c r="Y227" s="40"/>
      <c r="Z227" s="40"/>
      <c r="AA227" s="40"/>
      <c r="AB227" s="40"/>
      <c r="AC227" s="40"/>
      <c r="AD227" s="40"/>
      <c r="AE227" s="16"/>
      <c r="AF227" s="16"/>
      <c r="AG227" s="16"/>
      <c r="AH227" s="16"/>
      <c r="AI227" s="16"/>
      <c r="AJ227" s="16"/>
    </row>
    <row r="228" spans="1:36" ht="58.5" hidden="1" customHeight="1">
      <c r="A228" s="18"/>
      <c r="B228" s="20"/>
      <c r="C228" s="19"/>
      <c r="D228" s="95"/>
      <c r="E228" s="180"/>
      <c r="F228" s="166">
        <f>G228+T228</f>
        <v>0</v>
      </c>
      <c r="G228" s="181"/>
      <c r="H228" s="308"/>
      <c r="I228" s="315"/>
      <c r="J228" s="315"/>
      <c r="K228" s="315"/>
      <c r="L228" s="316"/>
      <c r="M228" s="310"/>
      <c r="N228" s="316"/>
      <c r="O228" s="316"/>
      <c r="P228" s="316"/>
      <c r="Q228" s="316"/>
      <c r="R228" s="316"/>
      <c r="S228" s="316"/>
      <c r="T228" s="172">
        <f>H228+I228+J228+K228+L228+M228+N228+O228+P228+Q228</f>
        <v>0</v>
      </c>
      <c r="U228" s="172"/>
      <c r="V228" s="182">
        <f>E228-F228</f>
        <v>0</v>
      </c>
      <c r="W228" s="165" t="e">
        <f t="shared" si="133"/>
        <v>#DIV/0!</v>
      </c>
      <c r="X228" s="40"/>
      <c r="Y228" s="40"/>
      <c r="Z228" s="40"/>
      <c r="AA228" s="40"/>
      <c r="AB228" s="40"/>
      <c r="AC228" s="40"/>
      <c r="AD228" s="40"/>
      <c r="AE228" s="16"/>
      <c r="AF228" s="16"/>
      <c r="AG228" s="16"/>
      <c r="AH228" s="16"/>
      <c r="AI228" s="16"/>
      <c r="AJ228" s="16"/>
    </row>
    <row r="229" spans="1:36" ht="63" hidden="1" customHeight="1">
      <c r="A229" s="76">
        <v>97</v>
      </c>
      <c r="B229" s="326">
        <v>1217322</v>
      </c>
      <c r="C229" s="274" t="s">
        <v>99</v>
      </c>
      <c r="D229" s="251"/>
      <c r="E229" s="179">
        <f>E230+E231</f>
        <v>0</v>
      </c>
      <c r="F229" s="179">
        <f t="shared" ref="F229:V229" si="138">F230+F231</f>
        <v>0</v>
      </c>
      <c r="G229" s="179">
        <f t="shared" si="138"/>
        <v>0</v>
      </c>
      <c r="H229" s="179">
        <f t="shared" si="138"/>
        <v>0</v>
      </c>
      <c r="I229" s="179">
        <f t="shared" si="138"/>
        <v>0</v>
      </c>
      <c r="J229" s="179">
        <f t="shared" si="138"/>
        <v>0</v>
      </c>
      <c r="K229" s="179">
        <f t="shared" si="138"/>
        <v>0</v>
      </c>
      <c r="L229" s="179">
        <f t="shared" si="138"/>
        <v>0</v>
      </c>
      <c r="M229" s="179">
        <f t="shared" si="138"/>
        <v>0</v>
      </c>
      <c r="N229" s="179">
        <f t="shared" si="138"/>
        <v>0</v>
      </c>
      <c r="O229" s="179">
        <f t="shared" si="138"/>
        <v>0</v>
      </c>
      <c r="P229" s="179">
        <f t="shared" si="138"/>
        <v>0</v>
      </c>
      <c r="Q229" s="179">
        <f t="shared" si="138"/>
        <v>0</v>
      </c>
      <c r="R229" s="179">
        <f t="shared" si="138"/>
        <v>0</v>
      </c>
      <c r="S229" s="179">
        <f t="shared" si="138"/>
        <v>0</v>
      </c>
      <c r="T229" s="179">
        <f t="shared" si="138"/>
        <v>0</v>
      </c>
      <c r="U229" s="179">
        <f t="shared" si="138"/>
        <v>0</v>
      </c>
      <c r="V229" s="179">
        <f t="shared" si="138"/>
        <v>0</v>
      </c>
      <c r="W229" s="165" t="e">
        <f t="shared" si="133"/>
        <v>#DIV/0!</v>
      </c>
      <c r="X229" s="40"/>
      <c r="Y229" s="40"/>
      <c r="Z229" s="40"/>
      <c r="AA229" s="40"/>
      <c r="AB229" s="40"/>
      <c r="AC229" s="40"/>
      <c r="AD229" s="40"/>
      <c r="AE229" s="16"/>
      <c r="AF229" s="16"/>
      <c r="AG229" s="16"/>
      <c r="AH229" s="16"/>
      <c r="AI229" s="16"/>
      <c r="AJ229" s="16"/>
    </row>
    <row r="230" spans="1:36" ht="52.5" hidden="1" customHeight="1">
      <c r="A230" s="135">
        <v>98</v>
      </c>
      <c r="B230" s="151">
        <v>3131</v>
      </c>
      <c r="C230" s="348" t="s">
        <v>31</v>
      </c>
      <c r="D230" s="275" t="s">
        <v>100</v>
      </c>
      <c r="E230" s="185"/>
      <c r="F230" s="185">
        <f>G230+T230</f>
        <v>0</v>
      </c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5">
        <f>H230+I230+J230</f>
        <v>0</v>
      </c>
      <c r="U230" s="185">
        <v>0</v>
      </c>
      <c r="V230" s="185">
        <f>E230-F230</f>
        <v>0</v>
      </c>
      <c r="W230" s="165" t="e">
        <f t="shared" si="133"/>
        <v>#DIV/0!</v>
      </c>
      <c r="X230" s="40"/>
      <c r="Y230" s="40"/>
      <c r="Z230" s="40"/>
      <c r="AA230" s="40"/>
      <c r="AB230" s="40"/>
      <c r="AC230" s="40"/>
      <c r="AD230" s="40"/>
      <c r="AE230" s="16"/>
      <c r="AF230" s="16"/>
      <c r="AG230" s="16"/>
      <c r="AH230" s="16"/>
      <c r="AI230" s="16"/>
      <c r="AJ230" s="16"/>
    </row>
    <row r="231" spans="1:36" ht="58.5" hidden="1" customHeight="1">
      <c r="A231" s="135"/>
      <c r="B231" s="151">
        <v>3131</v>
      </c>
      <c r="C231" s="256" t="s">
        <v>83</v>
      </c>
      <c r="D231" s="152"/>
      <c r="E231" s="185"/>
      <c r="F231" s="185">
        <f>G231+T231</f>
        <v>0</v>
      </c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5">
        <f>H231+I231+J231</f>
        <v>0</v>
      </c>
      <c r="U231" s="186"/>
      <c r="V231" s="185">
        <f>E231-F231</f>
        <v>0</v>
      </c>
      <c r="W231" s="165" t="e">
        <f t="shared" si="133"/>
        <v>#DIV/0!</v>
      </c>
      <c r="X231" s="40"/>
      <c r="Y231" s="40"/>
      <c r="Z231" s="40"/>
      <c r="AA231" s="40"/>
      <c r="AB231" s="40"/>
      <c r="AC231" s="40"/>
      <c r="AD231" s="40"/>
      <c r="AE231" s="16"/>
      <c r="AF231" s="16"/>
      <c r="AG231" s="16"/>
      <c r="AH231" s="16"/>
      <c r="AI231" s="16"/>
      <c r="AJ231" s="16"/>
    </row>
    <row r="232" spans="1:36" ht="85.5" hidden="1" customHeight="1">
      <c r="A232" s="76"/>
      <c r="B232" s="84">
        <v>1216030</v>
      </c>
      <c r="C232" s="248" t="s">
        <v>84</v>
      </c>
      <c r="D232" s="240"/>
      <c r="E232" s="179">
        <f>E233+E234</f>
        <v>0</v>
      </c>
      <c r="F232" s="179">
        <f t="shared" ref="F232:V232" si="139">F233+F234</f>
        <v>0</v>
      </c>
      <c r="G232" s="179">
        <f t="shared" si="139"/>
        <v>0</v>
      </c>
      <c r="H232" s="179">
        <f t="shared" si="139"/>
        <v>0</v>
      </c>
      <c r="I232" s="179">
        <f t="shared" si="139"/>
        <v>0</v>
      </c>
      <c r="J232" s="179">
        <f t="shared" si="139"/>
        <v>0</v>
      </c>
      <c r="K232" s="179">
        <f t="shared" si="139"/>
        <v>0</v>
      </c>
      <c r="L232" s="179">
        <f t="shared" si="139"/>
        <v>0</v>
      </c>
      <c r="M232" s="179">
        <f t="shared" si="139"/>
        <v>0</v>
      </c>
      <c r="N232" s="179">
        <f t="shared" si="139"/>
        <v>0</v>
      </c>
      <c r="O232" s="179">
        <f t="shared" si="139"/>
        <v>0</v>
      </c>
      <c r="P232" s="179">
        <f t="shared" si="139"/>
        <v>0</v>
      </c>
      <c r="Q232" s="179">
        <f t="shared" si="139"/>
        <v>0</v>
      </c>
      <c r="R232" s="179">
        <f t="shared" si="139"/>
        <v>0</v>
      </c>
      <c r="S232" s="179">
        <f t="shared" si="139"/>
        <v>0</v>
      </c>
      <c r="T232" s="179">
        <f t="shared" si="139"/>
        <v>0</v>
      </c>
      <c r="U232" s="179">
        <f t="shared" si="139"/>
        <v>0</v>
      </c>
      <c r="V232" s="179">
        <f t="shared" si="139"/>
        <v>0</v>
      </c>
      <c r="W232" s="165" t="e">
        <f t="shared" si="133"/>
        <v>#DIV/0!</v>
      </c>
      <c r="X232" s="40"/>
      <c r="Y232" s="40"/>
      <c r="Z232" s="40"/>
      <c r="AA232" s="40"/>
      <c r="AB232" s="40"/>
      <c r="AC232" s="40"/>
      <c r="AD232" s="40"/>
      <c r="AE232" s="16"/>
      <c r="AF232" s="16"/>
      <c r="AG232" s="16"/>
      <c r="AH232" s="16"/>
      <c r="AI232" s="16"/>
      <c r="AJ232" s="16"/>
    </row>
    <row r="233" spans="1:36" ht="54.75" hidden="1" customHeight="1">
      <c r="A233" s="18"/>
      <c r="B233" s="20">
        <v>3110</v>
      </c>
      <c r="C233" s="249" t="s">
        <v>36</v>
      </c>
      <c r="D233" s="257"/>
      <c r="E233" s="180"/>
      <c r="F233" s="166">
        <f t="shared" ref="F233:F234" si="140">G233+T233</f>
        <v>0</v>
      </c>
      <c r="G233" s="181"/>
      <c r="H233" s="308"/>
      <c r="I233" s="315"/>
      <c r="J233" s="315"/>
      <c r="K233" s="315"/>
      <c r="L233" s="316"/>
      <c r="M233" s="310"/>
      <c r="N233" s="316"/>
      <c r="O233" s="316"/>
      <c r="P233" s="316"/>
      <c r="Q233" s="316"/>
      <c r="R233" s="316"/>
      <c r="S233" s="316"/>
      <c r="T233" s="172">
        <f t="shared" ref="T233:T234" si="141">H233+I233+J233+K233+L233+M233+N233+O233</f>
        <v>0</v>
      </c>
      <c r="U233" s="172">
        <v>0</v>
      </c>
      <c r="V233" s="165">
        <f t="shared" ref="V233:V234" si="142">E233-F233</f>
        <v>0</v>
      </c>
      <c r="W233" s="165" t="e">
        <f t="shared" si="133"/>
        <v>#DIV/0!</v>
      </c>
      <c r="X233" s="40"/>
      <c r="Y233" s="40"/>
      <c r="Z233" s="40"/>
      <c r="AA233" s="40"/>
      <c r="AB233" s="40"/>
      <c r="AC233" s="40"/>
      <c r="AD233" s="40"/>
      <c r="AE233" s="16"/>
      <c r="AF233" s="16"/>
      <c r="AG233" s="16"/>
      <c r="AH233" s="16"/>
      <c r="AI233" s="16"/>
      <c r="AJ233" s="16"/>
    </row>
    <row r="234" spans="1:36" ht="48.75" hidden="1" customHeight="1">
      <c r="A234" s="18"/>
      <c r="B234" s="20">
        <v>3110</v>
      </c>
      <c r="C234" s="249" t="s">
        <v>36</v>
      </c>
      <c r="D234" s="257"/>
      <c r="E234" s="180"/>
      <c r="F234" s="166">
        <f t="shared" si="140"/>
        <v>0</v>
      </c>
      <c r="G234" s="181"/>
      <c r="H234" s="308"/>
      <c r="I234" s="315"/>
      <c r="J234" s="315"/>
      <c r="K234" s="315"/>
      <c r="L234" s="316"/>
      <c r="M234" s="310"/>
      <c r="N234" s="316"/>
      <c r="O234" s="316"/>
      <c r="P234" s="316"/>
      <c r="Q234" s="316"/>
      <c r="R234" s="316"/>
      <c r="S234" s="316"/>
      <c r="T234" s="172">
        <f t="shared" si="141"/>
        <v>0</v>
      </c>
      <c r="U234" s="172">
        <v>0</v>
      </c>
      <c r="V234" s="165">
        <f t="shared" si="142"/>
        <v>0</v>
      </c>
      <c r="W234" s="165" t="e">
        <f t="shared" si="133"/>
        <v>#DIV/0!</v>
      </c>
      <c r="X234" s="40"/>
      <c r="Y234" s="40"/>
      <c r="Z234" s="40"/>
      <c r="AA234" s="40"/>
      <c r="AB234" s="40"/>
      <c r="AC234" s="40"/>
      <c r="AD234" s="40"/>
      <c r="AE234" s="16"/>
      <c r="AF234" s="16"/>
      <c r="AG234" s="16"/>
      <c r="AH234" s="16"/>
      <c r="AI234" s="16"/>
      <c r="AJ234" s="16"/>
    </row>
    <row r="235" spans="1:36" ht="46.5" hidden="1" customHeight="1">
      <c r="A235" s="76"/>
      <c r="B235" s="94"/>
      <c r="C235" s="236"/>
      <c r="D235" s="227"/>
      <c r="E235" s="179">
        <f>E236</f>
        <v>0</v>
      </c>
      <c r="F235" s="179">
        <f t="shared" ref="F235:W235" si="143">F236</f>
        <v>0</v>
      </c>
      <c r="G235" s="179">
        <f t="shared" si="143"/>
        <v>0</v>
      </c>
      <c r="H235" s="179">
        <f t="shared" si="143"/>
        <v>0</v>
      </c>
      <c r="I235" s="179">
        <f t="shared" si="143"/>
        <v>0</v>
      </c>
      <c r="J235" s="179">
        <f t="shared" si="143"/>
        <v>0</v>
      </c>
      <c r="K235" s="179">
        <f t="shared" si="143"/>
        <v>0</v>
      </c>
      <c r="L235" s="179">
        <f t="shared" si="143"/>
        <v>0</v>
      </c>
      <c r="M235" s="179">
        <f t="shared" si="143"/>
        <v>0</v>
      </c>
      <c r="N235" s="179">
        <f t="shared" si="143"/>
        <v>0</v>
      </c>
      <c r="O235" s="179">
        <f t="shared" si="143"/>
        <v>0</v>
      </c>
      <c r="P235" s="179">
        <f t="shared" si="143"/>
        <v>0</v>
      </c>
      <c r="Q235" s="179">
        <f t="shared" si="143"/>
        <v>0</v>
      </c>
      <c r="R235" s="179">
        <f t="shared" si="143"/>
        <v>0</v>
      </c>
      <c r="S235" s="179">
        <f t="shared" si="143"/>
        <v>0</v>
      </c>
      <c r="T235" s="179">
        <f t="shared" si="143"/>
        <v>0</v>
      </c>
      <c r="U235" s="179">
        <f t="shared" si="143"/>
        <v>0</v>
      </c>
      <c r="V235" s="179">
        <f t="shared" si="143"/>
        <v>0</v>
      </c>
      <c r="W235" s="186" t="e">
        <f t="shared" si="143"/>
        <v>#DIV/0!</v>
      </c>
      <c r="X235" s="40"/>
      <c r="Y235" s="40"/>
      <c r="Z235" s="40"/>
      <c r="AA235" s="40"/>
      <c r="AB235" s="40"/>
      <c r="AC235" s="40"/>
      <c r="AD235" s="40"/>
      <c r="AE235" s="16"/>
      <c r="AF235" s="16"/>
      <c r="AG235" s="16"/>
      <c r="AH235" s="16"/>
      <c r="AI235" s="16"/>
      <c r="AJ235" s="16"/>
    </row>
    <row r="236" spans="1:36" ht="180.75" hidden="1" customHeight="1">
      <c r="A236" s="18"/>
      <c r="B236" s="20"/>
      <c r="C236" s="110"/>
      <c r="D236" s="235"/>
      <c r="E236" s="185"/>
      <c r="F236" s="166">
        <f>G236+T236</f>
        <v>0</v>
      </c>
      <c r="G236" s="181"/>
      <c r="H236" s="308"/>
      <c r="I236" s="315"/>
      <c r="J236" s="315"/>
      <c r="K236" s="315"/>
      <c r="L236" s="316"/>
      <c r="M236" s="310"/>
      <c r="N236" s="316"/>
      <c r="O236" s="316"/>
      <c r="P236" s="316"/>
      <c r="Q236" s="316"/>
      <c r="R236" s="316"/>
      <c r="S236" s="316"/>
      <c r="T236" s="172">
        <f>H236+I236+J236+K236+L236+M236+N236+O236+P236</f>
        <v>0</v>
      </c>
      <c r="U236" s="172">
        <v>0</v>
      </c>
      <c r="V236" s="182">
        <f>E236-F236</f>
        <v>0</v>
      </c>
      <c r="W236" s="165" t="e">
        <f>U236*100/E236</f>
        <v>#DIV/0!</v>
      </c>
      <c r="X236" s="40"/>
      <c r="Y236" s="40"/>
      <c r="Z236" s="40"/>
      <c r="AA236" s="40"/>
      <c r="AB236" s="40"/>
      <c r="AC236" s="40"/>
      <c r="AD236" s="40"/>
      <c r="AE236" s="16"/>
      <c r="AF236" s="16"/>
      <c r="AG236" s="16"/>
      <c r="AH236" s="16"/>
      <c r="AI236" s="16"/>
      <c r="AJ236" s="16"/>
    </row>
    <row r="237" spans="1:36" ht="2.25" hidden="1" customHeight="1">
      <c r="A237" s="76"/>
      <c r="B237" s="94" t="s">
        <v>22</v>
      </c>
      <c r="C237" s="92" t="s">
        <v>23</v>
      </c>
      <c r="D237" s="102"/>
      <c r="E237" s="179" t="e">
        <f>#REF!</f>
        <v>#REF!</v>
      </c>
      <c r="F237" s="179" t="e">
        <f>#REF!</f>
        <v>#REF!</v>
      </c>
      <c r="G237" s="179" t="e">
        <f>#REF!</f>
        <v>#REF!</v>
      </c>
      <c r="H237" s="179" t="e">
        <f>#REF!</f>
        <v>#REF!</v>
      </c>
      <c r="I237" s="179" t="e">
        <f>#REF!</f>
        <v>#REF!</v>
      </c>
      <c r="J237" s="179" t="e">
        <f>#REF!</f>
        <v>#REF!</v>
      </c>
      <c r="K237" s="179" t="e">
        <f>#REF!</f>
        <v>#REF!</v>
      </c>
      <c r="L237" s="179" t="e">
        <f>#REF!</f>
        <v>#REF!</v>
      </c>
      <c r="M237" s="179" t="e">
        <f>#REF!</f>
        <v>#REF!</v>
      </c>
      <c r="N237" s="179" t="e">
        <f>#REF!</f>
        <v>#REF!</v>
      </c>
      <c r="O237" s="179" t="e">
        <f>#REF!</f>
        <v>#REF!</v>
      </c>
      <c r="P237" s="179" t="e">
        <f>#REF!</f>
        <v>#REF!</v>
      </c>
      <c r="Q237" s="179" t="e">
        <f>#REF!</f>
        <v>#REF!</v>
      </c>
      <c r="R237" s="179" t="e">
        <f>#REF!</f>
        <v>#REF!</v>
      </c>
      <c r="S237" s="179" t="e">
        <f>#REF!</f>
        <v>#REF!</v>
      </c>
      <c r="T237" s="179" t="e">
        <f>#REF!</f>
        <v>#REF!</v>
      </c>
      <c r="U237" s="179" t="e">
        <f>#REF!</f>
        <v>#REF!</v>
      </c>
      <c r="V237" s="179" t="e">
        <f>#REF!</f>
        <v>#REF!</v>
      </c>
      <c r="W237" s="165" t="e">
        <f>U237*100/E237</f>
        <v>#REF!</v>
      </c>
      <c r="X237" s="40"/>
      <c r="Y237" s="40"/>
      <c r="Z237" s="40"/>
      <c r="AA237" s="40"/>
      <c r="AB237" s="40"/>
      <c r="AC237" s="40"/>
      <c r="AD237" s="40"/>
      <c r="AE237" s="16"/>
      <c r="AF237" s="16"/>
      <c r="AG237" s="16"/>
      <c r="AH237" s="16"/>
      <c r="AI237" s="16"/>
      <c r="AJ237" s="16"/>
    </row>
    <row r="238" spans="1:36" ht="69.75" hidden="1" customHeight="1">
      <c r="A238" s="76"/>
      <c r="B238" s="94">
        <v>1217325</v>
      </c>
      <c r="C238" s="85" t="s">
        <v>23</v>
      </c>
      <c r="D238" s="234"/>
      <c r="E238" s="179">
        <f>E239+E240+E241</f>
        <v>0</v>
      </c>
      <c r="F238" s="179">
        <f t="shared" ref="F238:V238" si="144">F239+F240+F241</f>
        <v>0</v>
      </c>
      <c r="G238" s="179">
        <f t="shared" si="144"/>
        <v>0</v>
      </c>
      <c r="H238" s="179">
        <f t="shared" si="144"/>
        <v>0</v>
      </c>
      <c r="I238" s="179">
        <f t="shared" si="144"/>
        <v>0</v>
      </c>
      <c r="J238" s="179">
        <f t="shared" si="144"/>
        <v>0</v>
      </c>
      <c r="K238" s="179">
        <f t="shared" si="144"/>
        <v>0</v>
      </c>
      <c r="L238" s="179">
        <f t="shared" si="144"/>
        <v>0</v>
      </c>
      <c r="M238" s="179">
        <f t="shared" si="144"/>
        <v>0</v>
      </c>
      <c r="N238" s="179">
        <f t="shared" si="144"/>
        <v>0</v>
      </c>
      <c r="O238" s="179">
        <f t="shared" si="144"/>
        <v>0</v>
      </c>
      <c r="P238" s="179">
        <f t="shared" si="144"/>
        <v>0</v>
      </c>
      <c r="Q238" s="179">
        <f t="shared" si="144"/>
        <v>0</v>
      </c>
      <c r="R238" s="179">
        <f t="shared" si="144"/>
        <v>0</v>
      </c>
      <c r="S238" s="179">
        <f t="shared" si="144"/>
        <v>0</v>
      </c>
      <c r="T238" s="179">
        <f t="shared" si="144"/>
        <v>0</v>
      </c>
      <c r="U238" s="179">
        <f t="shared" si="144"/>
        <v>0</v>
      </c>
      <c r="V238" s="179">
        <f t="shared" si="144"/>
        <v>0</v>
      </c>
      <c r="W238" s="186" t="e">
        <f>W239+W240+W241+W242+W243+#REF!+W245+W246</f>
        <v>#DIV/0!</v>
      </c>
      <c r="X238" s="40"/>
      <c r="Y238" s="40"/>
      <c r="Z238" s="40"/>
      <c r="AA238" s="40"/>
      <c r="AB238" s="40"/>
      <c r="AC238" s="40"/>
      <c r="AD238" s="40"/>
      <c r="AE238" s="16"/>
      <c r="AF238" s="16"/>
      <c r="AG238" s="16"/>
      <c r="AH238" s="16"/>
      <c r="AI238" s="16"/>
      <c r="AJ238" s="16"/>
    </row>
    <row r="239" spans="1:36" ht="64.5" hidden="1" customHeight="1">
      <c r="A239" s="18"/>
      <c r="B239" s="20"/>
      <c r="C239" s="116"/>
      <c r="D239" s="218"/>
      <c r="E239" s="185"/>
      <c r="F239" s="166">
        <f>G239+T239</f>
        <v>0</v>
      </c>
      <c r="G239" s="166"/>
      <c r="H239" s="184"/>
      <c r="I239" s="192"/>
      <c r="J239" s="192"/>
      <c r="K239" s="192"/>
      <c r="L239" s="165"/>
      <c r="M239" s="165"/>
      <c r="N239" s="165"/>
      <c r="O239" s="165"/>
      <c r="P239" s="165"/>
      <c r="Q239" s="165"/>
      <c r="R239" s="165"/>
      <c r="S239" s="165"/>
      <c r="T239" s="172">
        <f>H239+I239+J239+K239+L239+M239+N239+O239</f>
        <v>0</v>
      </c>
      <c r="U239" s="163"/>
      <c r="V239" s="165">
        <f>E239-F239</f>
        <v>0</v>
      </c>
      <c r="W239" s="165" t="e">
        <f t="shared" ref="W239:W251" si="145">U239*100/E239</f>
        <v>#DIV/0!</v>
      </c>
      <c r="X239" s="40"/>
      <c r="Y239" s="40"/>
      <c r="Z239" s="40"/>
      <c r="AA239" s="40"/>
      <c r="AB239" s="40"/>
      <c r="AC239" s="40"/>
      <c r="AD239" s="40"/>
      <c r="AE239" s="16"/>
      <c r="AF239" s="16"/>
      <c r="AG239" s="16"/>
      <c r="AH239" s="16"/>
      <c r="AI239" s="16"/>
      <c r="AJ239" s="16"/>
    </row>
    <row r="240" spans="1:36" ht="43.5" hidden="1" customHeight="1">
      <c r="A240" s="18"/>
      <c r="B240" s="20"/>
      <c r="C240" s="116"/>
      <c r="D240" s="90"/>
      <c r="E240" s="185"/>
      <c r="F240" s="166">
        <f t="shared" ref="F240:F251" si="146">G240+T240</f>
        <v>0</v>
      </c>
      <c r="G240" s="166"/>
      <c r="H240" s="184"/>
      <c r="I240" s="192"/>
      <c r="J240" s="192"/>
      <c r="K240" s="192"/>
      <c r="L240" s="165"/>
      <c r="M240" s="165"/>
      <c r="N240" s="165"/>
      <c r="O240" s="165"/>
      <c r="P240" s="165"/>
      <c r="Q240" s="165"/>
      <c r="R240" s="165"/>
      <c r="S240" s="165"/>
      <c r="T240" s="172">
        <f t="shared" ref="T240:T251" si="147">H240+I240+J240+K240+L240+M240+N240+O240</f>
        <v>0</v>
      </c>
      <c r="U240" s="163"/>
      <c r="V240" s="165">
        <f>E240-F240</f>
        <v>0</v>
      </c>
      <c r="W240" s="165" t="e">
        <f t="shared" si="145"/>
        <v>#DIV/0!</v>
      </c>
      <c r="X240" s="40"/>
      <c r="Y240" s="40"/>
      <c r="Z240" s="40"/>
      <c r="AA240" s="40"/>
      <c r="AB240" s="40"/>
      <c r="AC240" s="40"/>
      <c r="AD240" s="40"/>
      <c r="AE240" s="16"/>
      <c r="AF240" s="16"/>
      <c r="AG240" s="16"/>
      <c r="AH240" s="16"/>
      <c r="AI240" s="16"/>
      <c r="AJ240" s="16"/>
    </row>
    <row r="241" spans="1:36" ht="45.75" hidden="1" customHeight="1">
      <c r="A241" s="18"/>
      <c r="B241" s="20"/>
      <c r="C241" s="110"/>
      <c r="D241" s="218"/>
      <c r="E241" s="185"/>
      <c r="F241" s="166">
        <f t="shared" si="146"/>
        <v>0</v>
      </c>
      <c r="G241" s="166"/>
      <c r="H241" s="184"/>
      <c r="I241" s="192"/>
      <c r="J241" s="192"/>
      <c r="K241" s="192"/>
      <c r="L241" s="165"/>
      <c r="M241" s="165"/>
      <c r="N241" s="165"/>
      <c r="O241" s="165"/>
      <c r="P241" s="165"/>
      <c r="Q241" s="165"/>
      <c r="R241" s="165"/>
      <c r="S241" s="165"/>
      <c r="T241" s="172">
        <f t="shared" si="147"/>
        <v>0</v>
      </c>
      <c r="U241" s="163"/>
      <c r="V241" s="165">
        <f>E241-F241</f>
        <v>0</v>
      </c>
      <c r="W241" s="165" t="e">
        <f t="shared" si="145"/>
        <v>#DIV/0!</v>
      </c>
      <c r="X241" s="40"/>
      <c r="Y241" s="40"/>
      <c r="Z241" s="40"/>
      <c r="AA241" s="40"/>
      <c r="AB241" s="40"/>
      <c r="AC241" s="40"/>
      <c r="AD241" s="40"/>
      <c r="AE241" s="16"/>
      <c r="AF241" s="16"/>
      <c r="AG241" s="16"/>
      <c r="AH241" s="16"/>
      <c r="AI241" s="16"/>
      <c r="AJ241" s="16"/>
    </row>
    <row r="242" spans="1:36" ht="56.25" customHeight="1">
      <c r="A242" s="76">
        <v>111</v>
      </c>
      <c r="B242" s="84">
        <v>1217330</v>
      </c>
      <c r="C242" s="248" t="s">
        <v>101</v>
      </c>
      <c r="D242" s="276"/>
      <c r="E242" s="179">
        <f>E243+E245+E246+E247+E248+E249+E250+E251+E244</f>
        <v>1704000</v>
      </c>
      <c r="F242" s="179">
        <f t="shared" ref="F242:V242" si="148">F243+F245+F246+F247+F248+F249+F250+F251+F244</f>
        <v>121375.19</v>
      </c>
      <c r="G242" s="179">
        <f t="shared" si="148"/>
        <v>121375.19</v>
      </c>
      <c r="H242" s="179">
        <f t="shared" si="148"/>
        <v>0</v>
      </c>
      <c r="I242" s="179">
        <f t="shared" si="148"/>
        <v>0</v>
      </c>
      <c r="J242" s="179">
        <f t="shared" si="148"/>
        <v>0</v>
      </c>
      <c r="K242" s="179">
        <f t="shared" si="148"/>
        <v>0</v>
      </c>
      <c r="L242" s="179">
        <f t="shared" si="148"/>
        <v>0</v>
      </c>
      <c r="M242" s="179">
        <f t="shared" si="148"/>
        <v>0</v>
      </c>
      <c r="N242" s="179">
        <f t="shared" si="148"/>
        <v>0</v>
      </c>
      <c r="O242" s="179">
        <f t="shared" si="148"/>
        <v>0</v>
      </c>
      <c r="P242" s="179">
        <f t="shared" si="148"/>
        <v>0</v>
      </c>
      <c r="Q242" s="179">
        <f t="shared" si="148"/>
        <v>0</v>
      </c>
      <c r="R242" s="179">
        <f t="shared" si="148"/>
        <v>0</v>
      </c>
      <c r="S242" s="179">
        <f t="shared" si="148"/>
        <v>0</v>
      </c>
      <c r="T242" s="179">
        <f t="shared" si="148"/>
        <v>0</v>
      </c>
      <c r="U242" s="179">
        <f t="shared" si="148"/>
        <v>121375.19</v>
      </c>
      <c r="V242" s="179">
        <f t="shared" si="148"/>
        <v>1582624.81</v>
      </c>
      <c r="W242" s="165">
        <f t="shared" si="145"/>
        <v>7.1229571596244128</v>
      </c>
      <c r="X242" s="40"/>
      <c r="Y242" s="40"/>
      <c r="Z242" s="40"/>
      <c r="AA242" s="40"/>
      <c r="AB242" s="40"/>
      <c r="AC242" s="40"/>
      <c r="AD242" s="40"/>
      <c r="AE242" s="16"/>
      <c r="AF242" s="16"/>
      <c r="AG242" s="16"/>
      <c r="AH242" s="16"/>
      <c r="AI242" s="16"/>
      <c r="AJ242" s="16"/>
    </row>
    <row r="243" spans="1:36" ht="62.25" hidden="1" customHeight="1">
      <c r="A243" s="18">
        <v>100</v>
      </c>
      <c r="B243" s="277" t="s">
        <v>40</v>
      </c>
      <c r="C243" s="354" t="s">
        <v>41</v>
      </c>
      <c r="D243" s="218" t="s">
        <v>102</v>
      </c>
      <c r="E243" s="273"/>
      <c r="F243" s="166">
        <f t="shared" si="146"/>
        <v>0</v>
      </c>
      <c r="G243" s="166"/>
      <c r="H243" s="184"/>
      <c r="I243" s="192"/>
      <c r="J243" s="192"/>
      <c r="K243" s="192"/>
      <c r="L243" s="165"/>
      <c r="M243" s="165"/>
      <c r="N243" s="165"/>
      <c r="O243" s="165"/>
      <c r="P243" s="165"/>
      <c r="Q243" s="165"/>
      <c r="R243" s="165"/>
      <c r="S243" s="165"/>
      <c r="T243" s="172">
        <f t="shared" si="147"/>
        <v>0</v>
      </c>
      <c r="U243" s="163">
        <v>0</v>
      </c>
      <c r="V243" s="165">
        <f t="shared" ref="V243:V251" si="149">E243-F243</f>
        <v>0</v>
      </c>
      <c r="W243" s="165" t="e">
        <f t="shared" si="145"/>
        <v>#DIV/0!</v>
      </c>
      <c r="X243" s="40"/>
      <c r="Y243" s="40"/>
      <c r="Z243" s="40"/>
      <c r="AA243" s="40"/>
      <c r="AB243" s="40"/>
      <c r="AC243" s="40"/>
      <c r="AD243" s="40"/>
      <c r="AE243" s="16"/>
      <c r="AF243" s="16"/>
      <c r="AG243" s="16"/>
      <c r="AH243" s="16"/>
      <c r="AI243" s="16"/>
      <c r="AJ243" s="16"/>
    </row>
    <row r="244" spans="1:36" ht="85.5" hidden="1" customHeight="1">
      <c r="A244" s="18">
        <v>101</v>
      </c>
      <c r="B244" s="277" t="s">
        <v>40</v>
      </c>
      <c r="C244" s="354" t="s">
        <v>41</v>
      </c>
      <c r="D244" s="218" t="s">
        <v>175</v>
      </c>
      <c r="E244" s="273"/>
      <c r="F244" s="166">
        <f t="shared" si="146"/>
        <v>0</v>
      </c>
      <c r="G244" s="166"/>
      <c r="H244" s="184"/>
      <c r="I244" s="192"/>
      <c r="J244" s="192"/>
      <c r="K244" s="192"/>
      <c r="L244" s="165"/>
      <c r="M244" s="165"/>
      <c r="N244" s="165"/>
      <c r="O244" s="165"/>
      <c r="P244" s="165"/>
      <c r="Q244" s="165"/>
      <c r="R244" s="165"/>
      <c r="S244" s="165"/>
      <c r="T244" s="172">
        <f t="shared" si="147"/>
        <v>0</v>
      </c>
      <c r="U244" s="163">
        <v>0</v>
      </c>
      <c r="V244" s="165">
        <f t="shared" si="149"/>
        <v>0</v>
      </c>
      <c r="W244" s="165" t="e">
        <f t="shared" si="145"/>
        <v>#DIV/0!</v>
      </c>
      <c r="X244" s="40"/>
      <c r="Y244" s="40"/>
      <c r="Z244" s="40"/>
      <c r="AA244" s="40"/>
      <c r="AB244" s="40"/>
      <c r="AC244" s="40"/>
      <c r="AD244" s="40"/>
      <c r="AE244" s="16"/>
      <c r="AF244" s="16"/>
      <c r="AG244" s="16"/>
      <c r="AH244" s="16"/>
      <c r="AI244" s="16"/>
      <c r="AJ244" s="16"/>
    </row>
    <row r="245" spans="1:36" ht="61.5" customHeight="1">
      <c r="A245" s="18">
        <v>112</v>
      </c>
      <c r="B245" s="278">
        <v>3122</v>
      </c>
      <c r="C245" s="255" t="s">
        <v>41</v>
      </c>
      <c r="D245" s="218" t="s">
        <v>201</v>
      </c>
      <c r="E245" s="273">
        <v>54000</v>
      </c>
      <c r="F245" s="166">
        <f t="shared" si="146"/>
        <v>45000</v>
      </c>
      <c r="G245" s="166">
        <v>45000</v>
      </c>
      <c r="H245" s="172"/>
      <c r="I245" s="192"/>
      <c r="J245" s="192"/>
      <c r="K245" s="192"/>
      <c r="L245" s="165"/>
      <c r="M245" s="165"/>
      <c r="N245" s="165"/>
      <c r="O245" s="165"/>
      <c r="P245" s="165"/>
      <c r="Q245" s="165"/>
      <c r="R245" s="165"/>
      <c r="S245" s="165"/>
      <c r="T245" s="172">
        <f t="shared" si="147"/>
        <v>0</v>
      </c>
      <c r="U245" s="163">
        <v>45000</v>
      </c>
      <c r="V245" s="165">
        <f t="shared" si="149"/>
        <v>9000</v>
      </c>
      <c r="W245" s="165">
        <f t="shared" si="145"/>
        <v>83.333333333333329</v>
      </c>
      <c r="X245" s="40"/>
      <c r="Y245" s="40"/>
      <c r="Z245" s="40"/>
      <c r="AA245" s="40"/>
      <c r="AB245" s="40"/>
      <c r="AC245" s="40"/>
      <c r="AD245" s="40"/>
      <c r="AE245" s="16"/>
      <c r="AF245" s="16"/>
      <c r="AG245" s="16"/>
      <c r="AH245" s="16"/>
      <c r="AI245" s="16"/>
      <c r="AJ245" s="16"/>
    </row>
    <row r="246" spans="1:36" ht="56.25" customHeight="1">
      <c r="A246" s="18">
        <v>113</v>
      </c>
      <c r="B246" s="278">
        <v>3122</v>
      </c>
      <c r="C246" s="255" t="s">
        <v>41</v>
      </c>
      <c r="D246" s="218" t="s">
        <v>202</v>
      </c>
      <c r="E246" s="273">
        <v>1600000</v>
      </c>
      <c r="F246" s="166">
        <f t="shared" si="146"/>
        <v>76375.19</v>
      </c>
      <c r="G246" s="166">
        <v>76375.19</v>
      </c>
      <c r="H246" s="172"/>
      <c r="I246" s="192"/>
      <c r="J246" s="192"/>
      <c r="K246" s="192"/>
      <c r="L246" s="165"/>
      <c r="M246" s="165"/>
      <c r="N246" s="165"/>
      <c r="O246" s="165"/>
      <c r="P246" s="165"/>
      <c r="Q246" s="165"/>
      <c r="R246" s="165"/>
      <c r="S246" s="165"/>
      <c r="T246" s="172">
        <f t="shared" si="147"/>
        <v>0</v>
      </c>
      <c r="U246" s="163">
        <v>76375.19</v>
      </c>
      <c r="V246" s="165">
        <f t="shared" si="149"/>
        <v>1523624.81</v>
      </c>
      <c r="W246" s="165">
        <f t="shared" si="145"/>
        <v>4.7734493750000002</v>
      </c>
      <c r="X246" s="40"/>
      <c r="Y246" s="40"/>
      <c r="Z246" s="40"/>
      <c r="AA246" s="40"/>
      <c r="AB246" s="40"/>
      <c r="AC246" s="40"/>
      <c r="AD246" s="40"/>
      <c r="AE246" s="16"/>
      <c r="AF246" s="16"/>
      <c r="AG246" s="16"/>
      <c r="AH246" s="16"/>
      <c r="AI246" s="16"/>
      <c r="AJ246" s="16"/>
    </row>
    <row r="247" spans="1:36" ht="68.25" customHeight="1">
      <c r="A247" s="18">
        <v>114</v>
      </c>
      <c r="B247" s="278">
        <v>3142</v>
      </c>
      <c r="C247" s="407" t="s">
        <v>31</v>
      </c>
      <c r="D247" s="90" t="s">
        <v>103</v>
      </c>
      <c r="E247" s="273">
        <v>50000</v>
      </c>
      <c r="F247" s="166">
        <f t="shared" si="146"/>
        <v>0</v>
      </c>
      <c r="G247" s="166"/>
      <c r="H247" s="184"/>
      <c r="I247" s="192"/>
      <c r="J247" s="192"/>
      <c r="K247" s="192"/>
      <c r="L247" s="165"/>
      <c r="M247" s="165"/>
      <c r="N247" s="165"/>
      <c r="O247" s="165"/>
      <c r="P247" s="165"/>
      <c r="Q247" s="165"/>
      <c r="R247" s="165"/>
      <c r="S247" s="165"/>
      <c r="T247" s="172">
        <f t="shared" si="147"/>
        <v>0</v>
      </c>
      <c r="U247" s="163">
        <v>0</v>
      </c>
      <c r="V247" s="165">
        <f t="shared" si="149"/>
        <v>50000</v>
      </c>
      <c r="W247" s="165">
        <f t="shared" si="145"/>
        <v>0</v>
      </c>
      <c r="X247" s="40"/>
      <c r="Y247" s="40"/>
      <c r="Z247" s="40"/>
      <c r="AA247" s="40"/>
      <c r="AB247" s="40"/>
      <c r="AC247" s="40"/>
      <c r="AD247" s="40"/>
      <c r="AE247" s="16"/>
      <c r="AF247" s="16"/>
      <c r="AG247" s="16"/>
      <c r="AH247" s="16"/>
      <c r="AI247" s="16"/>
      <c r="AJ247" s="16"/>
    </row>
    <row r="248" spans="1:36" ht="47.25" hidden="1" customHeight="1">
      <c r="A248" s="18"/>
      <c r="B248" s="20">
        <v>3142</v>
      </c>
      <c r="C248" s="246" t="s">
        <v>31</v>
      </c>
      <c r="D248" s="218"/>
      <c r="E248" s="185"/>
      <c r="F248" s="166">
        <f t="shared" si="146"/>
        <v>0</v>
      </c>
      <c r="G248" s="166"/>
      <c r="H248" s="184"/>
      <c r="I248" s="192"/>
      <c r="J248" s="192"/>
      <c r="K248" s="192"/>
      <c r="L248" s="165"/>
      <c r="M248" s="165"/>
      <c r="N248" s="165"/>
      <c r="O248" s="165"/>
      <c r="P248" s="165"/>
      <c r="Q248" s="165"/>
      <c r="R248" s="165"/>
      <c r="S248" s="165"/>
      <c r="T248" s="172">
        <f t="shared" si="147"/>
        <v>0</v>
      </c>
      <c r="U248" s="163">
        <v>0</v>
      </c>
      <c r="V248" s="165">
        <f t="shared" si="149"/>
        <v>0</v>
      </c>
      <c r="W248" s="165" t="e">
        <f t="shared" si="145"/>
        <v>#DIV/0!</v>
      </c>
      <c r="X248" s="40"/>
      <c r="Y248" s="40"/>
      <c r="Z248" s="40"/>
      <c r="AA248" s="40"/>
      <c r="AB248" s="40"/>
      <c r="AC248" s="40"/>
      <c r="AD248" s="40"/>
      <c r="AE248" s="16"/>
      <c r="AF248" s="16"/>
      <c r="AG248" s="16"/>
      <c r="AH248" s="16"/>
      <c r="AI248" s="16"/>
      <c r="AJ248" s="16"/>
    </row>
    <row r="249" spans="1:36" ht="48" hidden="1" customHeight="1">
      <c r="A249" s="18"/>
      <c r="B249" s="20">
        <v>3142</v>
      </c>
      <c r="C249" s="246" t="s">
        <v>31</v>
      </c>
      <c r="D249" s="218"/>
      <c r="E249" s="185"/>
      <c r="F249" s="166">
        <f t="shared" si="146"/>
        <v>0</v>
      </c>
      <c r="G249" s="166"/>
      <c r="H249" s="184"/>
      <c r="I249" s="192"/>
      <c r="J249" s="192"/>
      <c r="K249" s="192"/>
      <c r="L249" s="165"/>
      <c r="M249" s="165"/>
      <c r="N249" s="165"/>
      <c r="O249" s="165"/>
      <c r="P249" s="165"/>
      <c r="Q249" s="165"/>
      <c r="R249" s="165"/>
      <c r="S249" s="165"/>
      <c r="T249" s="172">
        <f t="shared" si="147"/>
        <v>0</v>
      </c>
      <c r="U249" s="163">
        <v>0</v>
      </c>
      <c r="V249" s="165">
        <f t="shared" si="149"/>
        <v>0</v>
      </c>
      <c r="W249" s="165" t="e">
        <f t="shared" si="145"/>
        <v>#DIV/0!</v>
      </c>
      <c r="X249" s="40"/>
      <c r="Y249" s="40"/>
      <c r="Z249" s="40"/>
      <c r="AA249" s="40"/>
      <c r="AB249" s="40"/>
      <c r="AC249" s="40"/>
      <c r="AD249" s="40"/>
      <c r="AE249" s="16"/>
      <c r="AF249" s="16"/>
      <c r="AG249" s="16"/>
      <c r="AH249" s="16"/>
      <c r="AI249" s="16"/>
      <c r="AJ249" s="16"/>
    </row>
    <row r="250" spans="1:36" ht="54" hidden="1" customHeight="1">
      <c r="A250" s="18"/>
      <c r="B250" s="20">
        <v>3142</v>
      </c>
      <c r="C250" s="246" t="s">
        <v>31</v>
      </c>
      <c r="D250" s="218"/>
      <c r="E250" s="185"/>
      <c r="F250" s="166">
        <f t="shared" si="146"/>
        <v>0</v>
      </c>
      <c r="G250" s="166"/>
      <c r="H250" s="184"/>
      <c r="I250" s="192"/>
      <c r="J250" s="192"/>
      <c r="K250" s="192"/>
      <c r="L250" s="165"/>
      <c r="M250" s="165"/>
      <c r="N250" s="165"/>
      <c r="O250" s="165"/>
      <c r="P250" s="165"/>
      <c r="Q250" s="165"/>
      <c r="R250" s="165"/>
      <c r="S250" s="165"/>
      <c r="T250" s="172">
        <f t="shared" si="147"/>
        <v>0</v>
      </c>
      <c r="U250" s="163">
        <v>0</v>
      </c>
      <c r="V250" s="165">
        <f t="shared" si="149"/>
        <v>0</v>
      </c>
      <c r="W250" s="165" t="e">
        <f t="shared" si="145"/>
        <v>#DIV/0!</v>
      </c>
      <c r="X250" s="40"/>
      <c r="Y250" s="40"/>
      <c r="Z250" s="40"/>
      <c r="AA250" s="40"/>
      <c r="AB250" s="40"/>
      <c r="AC250" s="40"/>
      <c r="AD250" s="40"/>
      <c r="AE250" s="16"/>
      <c r="AF250" s="16"/>
      <c r="AG250" s="16"/>
      <c r="AH250" s="16"/>
      <c r="AI250" s="16"/>
      <c r="AJ250" s="16"/>
    </row>
    <row r="251" spans="1:36" ht="66.75" hidden="1" customHeight="1">
      <c r="A251" s="18"/>
      <c r="B251" s="20">
        <v>3142</v>
      </c>
      <c r="C251" s="246" t="s">
        <v>31</v>
      </c>
      <c r="D251" s="258"/>
      <c r="E251" s="185"/>
      <c r="F251" s="166">
        <f t="shared" si="146"/>
        <v>0</v>
      </c>
      <c r="G251" s="166"/>
      <c r="H251" s="184"/>
      <c r="I251" s="192"/>
      <c r="J251" s="192"/>
      <c r="K251" s="192"/>
      <c r="L251" s="165"/>
      <c r="M251" s="165"/>
      <c r="N251" s="165"/>
      <c r="O251" s="165"/>
      <c r="P251" s="165"/>
      <c r="Q251" s="165"/>
      <c r="R251" s="165"/>
      <c r="S251" s="165"/>
      <c r="T251" s="172">
        <f t="shared" si="147"/>
        <v>0</v>
      </c>
      <c r="U251" s="163">
        <v>0</v>
      </c>
      <c r="V251" s="165">
        <f t="shared" si="149"/>
        <v>0</v>
      </c>
      <c r="W251" s="165" t="e">
        <f t="shared" si="145"/>
        <v>#DIV/0!</v>
      </c>
      <c r="X251" s="40"/>
      <c r="Y251" s="40"/>
      <c r="Z251" s="40"/>
      <c r="AA251" s="40"/>
      <c r="AB251" s="40"/>
      <c r="AC251" s="40"/>
      <c r="AD251" s="40"/>
      <c r="AE251" s="16"/>
      <c r="AF251" s="16"/>
      <c r="AG251" s="16"/>
      <c r="AH251" s="16"/>
      <c r="AI251" s="16"/>
      <c r="AJ251" s="16"/>
    </row>
    <row r="252" spans="1:36" ht="129" hidden="1" customHeight="1">
      <c r="A252" s="76"/>
      <c r="B252" s="94">
        <v>1217369</v>
      </c>
      <c r="C252" s="236"/>
      <c r="D252" s="237"/>
      <c r="E252" s="179">
        <f>E253</f>
        <v>0</v>
      </c>
      <c r="F252" s="179">
        <f t="shared" ref="F252:W252" si="150">F253</f>
        <v>0</v>
      </c>
      <c r="G252" s="179">
        <f t="shared" si="150"/>
        <v>0</v>
      </c>
      <c r="H252" s="179">
        <f t="shared" si="150"/>
        <v>0</v>
      </c>
      <c r="I252" s="179">
        <f t="shared" si="150"/>
        <v>0</v>
      </c>
      <c r="J252" s="179">
        <f t="shared" si="150"/>
        <v>0</v>
      </c>
      <c r="K252" s="179">
        <f t="shared" si="150"/>
        <v>0</v>
      </c>
      <c r="L252" s="179">
        <f t="shared" si="150"/>
        <v>0</v>
      </c>
      <c r="M252" s="179">
        <f t="shared" si="150"/>
        <v>0</v>
      </c>
      <c r="N252" s="179">
        <f t="shared" si="150"/>
        <v>0</v>
      </c>
      <c r="O252" s="179">
        <f t="shared" si="150"/>
        <v>0</v>
      </c>
      <c r="P252" s="179">
        <f t="shared" si="150"/>
        <v>0</v>
      </c>
      <c r="Q252" s="179">
        <f t="shared" si="150"/>
        <v>0</v>
      </c>
      <c r="R252" s="179">
        <f t="shared" si="150"/>
        <v>0</v>
      </c>
      <c r="S252" s="179">
        <f t="shared" si="150"/>
        <v>0</v>
      </c>
      <c r="T252" s="179">
        <f t="shared" si="150"/>
        <v>0</v>
      </c>
      <c r="U252" s="163">
        <v>0</v>
      </c>
      <c r="V252" s="179">
        <f t="shared" si="150"/>
        <v>0</v>
      </c>
      <c r="W252" s="186" t="e">
        <f t="shared" si="150"/>
        <v>#DIV/0!</v>
      </c>
      <c r="X252" s="40"/>
      <c r="Y252" s="40"/>
      <c r="Z252" s="40"/>
      <c r="AA252" s="40"/>
      <c r="AB252" s="40"/>
      <c r="AC252" s="40"/>
      <c r="AD252" s="40"/>
      <c r="AE252" s="16"/>
      <c r="AF252" s="16"/>
      <c r="AG252" s="16"/>
      <c r="AH252" s="16"/>
      <c r="AI252" s="16"/>
      <c r="AJ252" s="16"/>
    </row>
    <row r="253" spans="1:36" ht="138" hidden="1" customHeight="1">
      <c r="A253" s="18"/>
      <c r="B253" s="20">
        <v>3142</v>
      </c>
      <c r="C253" s="110"/>
      <c r="D253" s="122"/>
      <c r="E253" s="180"/>
      <c r="F253" s="166">
        <f>G253+T253</f>
        <v>0</v>
      </c>
      <c r="G253" s="166"/>
      <c r="H253" s="184"/>
      <c r="I253" s="192"/>
      <c r="J253" s="192"/>
      <c r="K253" s="192"/>
      <c r="L253" s="165"/>
      <c r="M253" s="165"/>
      <c r="N253" s="165"/>
      <c r="O253" s="165"/>
      <c r="P253" s="165"/>
      <c r="Q253" s="165"/>
      <c r="R253" s="165"/>
      <c r="S253" s="165"/>
      <c r="T253" s="172">
        <f>H253+I253+J253+K253+L253+M253+N253+O253</f>
        <v>0</v>
      </c>
      <c r="U253" s="163">
        <v>0</v>
      </c>
      <c r="V253" s="165">
        <f>E253-F253</f>
        <v>0</v>
      </c>
      <c r="W253" s="165" t="e">
        <f t="shared" ref="W253:W286" si="151">U253*100/E253</f>
        <v>#DIV/0!</v>
      </c>
      <c r="X253" s="40"/>
      <c r="Y253" s="40"/>
      <c r="Z253" s="40"/>
      <c r="AA253" s="40"/>
      <c r="AB253" s="40"/>
      <c r="AC253" s="40"/>
      <c r="AD253" s="40"/>
      <c r="AE253" s="16"/>
      <c r="AF253" s="16"/>
      <c r="AG253" s="16"/>
      <c r="AH253" s="16"/>
      <c r="AI253" s="16"/>
      <c r="AJ253" s="16"/>
    </row>
    <row r="254" spans="1:36" ht="88.5" customHeight="1">
      <c r="A254" s="76">
        <v>115</v>
      </c>
      <c r="B254" s="84">
        <v>1217461</v>
      </c>
      <c r="C254" s="92" t="s">
        <v>51</v>
      </c>
      <c r="D254" s="143"/>
      <c r="E254" s="179">
        <f>SUM(E255:E284)</f>
        <v>6364771</v>
      </c>
      <c r="F254" s="179">
        <f t="shared" ref="F254:V254" si="152">SUM(F255:F284)</f>
        <v>6122823.6899999995</v>
      </c>
      <c r="G254" s="179">
        <f t="shared" si="152"/>
        <v>6122823.6899999995</v>
      </c>
      <c r="H254" s="179">
        <f t="shared" si="152"/>
        <v>0</v>
      </c>
      <c r="I254" s="179">
        <f t="shared" si="152"/>
        <v>0</v>
      </c>
      <c r="J254" s="179">
        <f t="shared" si="152"/>
        <v>0</v>
      </c>
      <c r="K254" s="179">
        <f t="shared" si="152"/>
        <v>0</v>
      </c>
      <c r="L254" s="179">
        <f t="shared" si="152"/>
        <v>0</v>
      </c>
      <c r="M254" s="179">
        <f t="shared" si="152"/>
        <v>0</v>
      </c>
      <c r="N254" s="179">
        <f t="shared" si="152"/>
        <v>0</v>
      </c>
      <c r="O254" s="179">
        <f t="shared" si="152"/>
        <v>0</v>
      </c>
      <c r="P254" s="179">
        <f t="shared" si="152"/>
        <v>0</v>
      </c>
      <c r="Q254" s="179">
        <f t="shared" si="152"/>
        <v>0</v>
      </c>
      <c r="R254" s="179">
        <f t="shared" si="152"/>
        <v>0</v>
      </c>
      <c r="S254" s="179">
        <f t="shared" si="152"/>
        <v>0</v>
      </c>
      <c r="T254" s="179">
        <f t="shared" si="152"/>
        <v>0</v>
      </c>
      <c r="U254" s="179">
        <f>U255+U256+U257+U258+U279+U280+U281+U282+U283+U284</f>
        <v>6122823.6899999995</v>
      </c>
      <c r="V254" s="179">
        <f t="shared" si="152"/>
        <v>241947.3100000002</v>
      </c>
      <c r="W254" s="165">
        <f t="shared" si="151"/>
        <v>96.198648623807514</v>
      </c>
      <c r="X254" s="40"/>
      <c r="Y254" s="40"/>
      <c r="Z254" s="40"/>
      <c r="AA254" s="40"/>
      <c r="AB254" s="40"/>
      <c r="AC254" s="40"/>
      <c r="AD254" s="40"/>
      <c r="AE254" s="16"/>
      <c r="AF254" s="16"/>
      <c r="AG254" s="16"/>
      <c r="AH254" s="16"/>
      <c r="AI254" s="16"/>
      <c r="AJ254" s="16"/>
    </row>
    <row r="255" spans="1:36" ht="59.25" customHeight="1">
      <c r="A255" s="18">
        <v>116</v>
      </c>
      <c r="B255" s="20">
        <v>3132</v>
      </c>
      <c r="C255" s="338" t="s">
        <v>0</v>
      </c>
      <c r="D255" s="272" t="s">
        <v>65</v>
      </c>
      <c r="E255" s="154">
        <v>23039</v>
      </c>
      <c r="F255" s="166">
        <f>G255+T255</f>
        <v>23038.61</v>
      </c>
      <c r="G255" s="166">
        <v>23038.61</v>
      </c>
      <c r="H255" s="184"/>
      <c r="I255" s="192"/>
      <c r="J255" s="192"/>
      <c r="K255" s="192"/>
      <c r="L255" s="165"/>
      <c r="M255" s="165"/>
      <c r="N255" s="165"/>
      <c r="O255" s="165"/>
      <c r="P255" s="165"/>
      <c r="Q255" s="165"/>
      <c r="R255" s="165"/>
      <c r="S255" s="165"/>
      <c r="T255" s="172">
        <f t="shared" ref="T255:T278" si="153">H255+I255+J255+K255</f>
        <v>0</v>
      </c>
      <c r="U255" s="163">
        <v>23038.61</v>
      </c>
      <c r="V255" s="165">
        <f t="shared" ref="V255:V284" si="154">E255-F255</f>
        <v>0.38999999999941792</v>
      </c>
      <c r="W255" s="165">
        <f t="shared" si="151"/>
        <v>99.998307218195237</v>
      </c>
      <c r="X255" s="40"/>
      <c r="Y255" s="40"/>
      <c r="Z255" s="40"/>
      <c r="AA255" s="40"/>
      <c r="AB255" s="40"/>
      <c r="AC255" s="40"/>
      <c r="AD255" s="40"/>
      <c r="AE255" s="16"/>
      <c r="AF255" s="16"/>
      <c r="AG255" s="16"/>
      <c r="AH255" s="16"/>
      <c r="AI255" s="16"/>
      <c r="AJ255" s="16"/>
    </row>
    <row r="256" spans="1:36" ht="42.75" customHeight="1">
      <c r="A256" s="18">
        <v>117</v>
      </c>
      <c r="B256" s="20">
        <v>3132</v>
      </c>
      <c r="C256" s="338" t="s">
        <v>0</v>
      </c>
      <c r="D256" s="218" t="s">
        <v>126</v>
      </c>
      <c r="E256" s="154">
        <v>50000</v>
      </c>
      <c r="F256" s="166">
        <f t="shared" ref="F256:F284" si="155">G256+T256</f>
        <v>48428.69</v>
      </c>
      <c r="G256" s="166">
        <v>48428.69</v>
      </c>
      <c r="H256" s="172"/>
      <c r="I256" s="192"/>
      <c r="J256" s="192"/>
      <c r="K256" s="192"/>
      <c r="L256" s="165"/>
      <c r="M256" s="165"/>
      <c r="N256" s="165"/>
      <c r="O256" s="165"/>
      <c r="P256" s="165"/>
      <c r="Q256" s="165"/>
      <c r="R256" s="165"/>
      <c r="S256" s="165"/>
      <c r="T256" s="172">
        <f t="shared" si="153"/>
        <v>0</v>
      </c>
      <c r="U256" s="163">
        <v>48428.69</v>
      </c>
      <c r="V256" s="165">
        <f t="shared" si="154"/>
        <v>1571.3099999999977</v>
      </c>
      <c r="W256" s="165">
        <f t="shared" si="151"/>
        <v>96.857380000000006</v>
      </c>
      <c r="X256" s="40"/>
      <c r="Y256" s="40"/>
      <c r="Z256" s="40"/>
      <c r="AA256" s="40"/>
      <c r="AB256" s="40"/>
      <c r="AC256" s="40"/>
      <c r="AD256" s="40"/>
      <c r="AE256" s="16"/>
      <c r="AF256" s="16"/>
      <c r="AG256" s="16"/>
      <c r="AH256" s="16"/>
      <c r="AI256" s="16"/>
      <c r="AJ256" s="16"/>
    </row>
    <row r="257" spans="1:36" ht="62.25" customHeight="1">
      <c r="A257" s="18">
        <v>118</v>
      </c>
      <c r="B257" s="20">
        <v>3132</v>
      </c>
      <c r="C257" s="338" t="s">
        <v>0</v>
      </c>
      <c r="D257" s="218" t="s">
        <v>176</v>
      </c>
      <c r="E257" s="154">
        <v>2989825</v>
      </c>
      <c r="F257" s="166">
        <f t="shared" si="155"/>
        <v>2814465.4</v>
      </c>
      <c r="G257" s="166">
        <v>2814465.4</v>
      </c>
      <c r="H257" s="177"/>
      <c r="I257" s="300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72">
        <f t="shared" si="153"/>
        <v>0</v>
      </c>
      <c r="U257" s="163">
        <v>2814465.4</v>
      </c>
      <c r="V257" s="165">
        <f t="shared" si="154"/>
        <v>175359.60000000009</v>
      </c>
      <c r="W257" s="165">
        <f t="shared" si="151"/>
        <v>94.134787153094251</v>
      </c>
      <c r="X257" s="40"/>
      <c r="Y257" s="40"/>
      <c r="Z257" s="40"/>
      <c r="AA257" s="40"/>
      <c r="AB257" s="40"/>
      <c r="AC257" s="40"/>
      <c r="AD257" s="40"/>
      <c r="AE257" s="16"/>
      <c r="AF257" s="16"/>
      <c r="AG257" s="16"/>
      <c r="AH257" s="16"/>
      <c r="AI257" s="16"/>
      <c r="AJ257" s="16"/>
    </row>
    <row r="258" spans="1:36" ht="109.5" customHeight="1">
      <c r="A258" s="18">
        <v>119</v>
      </c>
      <c r="B258" s="20">
        <v>3132</v>
      </c>
      <c r="C258" s="338" t="s">
        <v>0</v>
      </c>
      <c r="D258" s="272" t="s">
        <v>127</v>
      </c>
      <c r="E258" s="154">
        <v>36555</v>
      </c>
      <c r="F258" s="166">
        <f t="shared" si="155"/>
        <v>36555</v>
      </c>
      <c r="G258" s="166">
        <v>36555</v>
      </c>
      <c r="H258" s="184"/>
      <c r="I258" s="192"/>
      <c r="J258" s="192"/>
      <c r="K258" s="192"/>
      <c r="L258" s="165"/>
      <c r="M258" s="165"/>
      <c r="N258" s="165"/>
      <c r="O258" s="165"/>
      <c r="P258" s="165"/>
      <c r="Q258" s="165"/>
      <c r="R258" s="165"/>
      <c r="S258" s="165"/>
      <c r="T258" s="172">
        <f t="shared" si="153"/>
        <v>0</v>
      </c>
      <c r="U258" s="163">
        <v>36555</v>
      </c>
      <c r="V258" s="165">
        <f t="shared" si="154"/>
        <v>0</v>
      </c>
      <c r="W258" s="165">
        <f t="shared" si="151"/>
        <v>100</v>
      </c>
      <c r="X258" s="40"/>
      <c r="Y258" s="40"/>
      <c r="Z258" s="40"/>
      <c r="AA258" s="40"/>
      <c r="AB258" s="40"/>
      <c r="AC258" s="40"/>
      <c r="AD258" s="40"/>
      <c r="AE258" s="16"/>
      <c r="AF258" s="16"/>
      <c r="AG258" s="16"/>
      <c r="AH258" s="16"/>
      <c r="AI258" s="16"/>
      <c r="AJ258" s="16"/>
    </row>
    <row r="259" spans="1:36" ht="60.75" hidden="1" customHeight="1">
      <c r="A259" s="18"/>
      <c r="B259" s="20">
        <v>3132</v>
      </c>
      <c r="C259" s="249" t="s">
        <v>0</v>
      </c>
      <c r="D259" s="258"/>
      <c r="E259" s="154"/>
      <c r="F259" s="166">
        <f t="shared" si="155"/>
        <v>0</v>
      </c>
      <c r="G259" s="166"/>
      <c r="H259" s="184"/>
      <c r="I259" s="192"/>
      <c r="J259" s="192"/>
      <c r="K259" s="192"/>
      <c r="L259" s="165"/>
      <c r="M259" s="165"/>
      <c r="N259" s="165"/>
      <c r="O259" s="165"/>
      <c r="P259" s="165"/>
      <c r="Q259" s="165"/>
      <c r="R259" s="165"/>
      <c r="S259" s="165"/>
      <c r="T259" s="172">
        <f t="shared" si="153"/>
        <v>0</v>
      </c>
      <c r="U259" s="163">
        <v>36555</v>
      </c>
      <c r="V259" s="165">
        <f t="shared" si="154"/>
        <v>0</v>
      </c>
      <c r="W259" s="165" t="e">
        <f t="shared" si="151"/>
        <v>#DIV/0!</v>
      </c>
      <c r="X259" s="40"/>
      <c r="Y259" s="40"/>
      <c r="Z259" s="40"/>
      <c r="AA259" s="40"/>
      <c r="AB259" s="40"/>
      <c r="AC259" s="40"/>
      <c r="AD259" s="40"/>
      <c r="AE259" s="16"/>
      <c r="AF259" s="16"/>
      <c r="AG259" s="16"/>
      <c r="AH259" s="16"/>
      <c r="AI259" s="16"/>
      <c r="AJ259" s="16"/>
    </row>
    <row r="260" spans="1:36" ht="60.75" hidden="1" customHeight="1">
      <c r="A260" s="18"/>
      <c r="B260" s="20">
        <v>3132</v>
      </c>
      <c r="C260" s="249" t="s">
        <v>0</v>
      </c>
      <c r="D260" s="218"/>
      <c r="E260" s="154"/>
      <c r="F260" s="166">
        <f t="shared" si="155"/>
        <v>0</v>
      </c>
      <c r="G260" s="166"/>
      <c r="H260" s="184"/>
      <c r="I260" s="192"/>
      <c r="J260" s="192"/>
      <c r="K260" s="192"/>
      <c r="L260" s="165"/>
      <c r="M260" s="165"/>
      <c r="N260" s="165"/>
      <c r="O260" s="165"/>
      <c r="P260" s="165"/>
      <c r="Q260" s="165"/>
      <c r="R260" s="165"/>
      <c r="S260" s="165"/>
      <c r="T260" s="172">
        <f t="shared" si="153"/>
        <v>0</v>
      </c>
      <c r="U260" s="163">
        <v>36555</v>
      </c>
      <c r="V260" s="165">
        <f t="shared" si="154"/>
        <v>0</v>
      </c>
      <c r="W260" s="165" t="e">
        <f t="shared" si="151"/>
        <v>#DIV/0!</v>
      </c>
      <c r="X260" s="40"/>
      <c r="Y260" s="40"/>
      <c r="Z260" s="40"/>
      <c r="AA260" s="40"/>
      <c r="AB260" s="40"/>
      <c r="AC260" s="40"/>
      <c r="AD260" s="40"/>
      <c r="AE260" s="16"/>
      <c r="AF260" s="16"/>
      <c r="AG260" s="16"/>
      <c r="AH260" s="16"/>
      <c r="AI260" s="16"/>
      <c r="AJ260" s="16"/>
    </row>
    <row r="261" spans="1:36" ht="60.75" hidden="1" customHeight="1">
      <c r="A261" s="18"/>
      <c r="B261" s="20"/>
      <c r="C261" s="249"/>
      <c r="D261" s="218"/>
      <c r="E261" s="154"/>
      <c r="F261" s="166">
        <f t="shared" si="155"/>
        <v>0</v>
      </c>
      <c r="G261" s="166"/>
      <c r="H261" s="184"/>
      <c r="I261" s="192"/>
      <c r="J261" s="192"/>
      <c r="K261" s="192"/>
      <c r="L261" s="165"/>
      <c r="M261" s="165"/>
      <c r="N261" s="165"/>
      <c r="O261" s="165"/>
      <c r="P261" s="165"/>
      <c r="Q261" s="165"/>
      <c r="R261" s="165"/>
      <c r="S261" s="165"/>
      <c r="T261" s="172">
        <f t="shared" si="153"/>
        <v>0</v>
      </c>
      <c r="U261" s="163">
        <v>36555</v>
      </c>
      <c r="V261" s="165">
        <f t="shared" si="154"/>
        <v>0</v>
      </c>
      <c r="W261" s="165" t="e">
        <f t="shared" si="151"/>
        <v>#DIV/0!</v>
      </c>
      <c r="X261" s="40"/>
      <c r="Y261" s="40"/>
      <c r="Z261" s="40"/>
      <c r="AA261" s="40"/>
      <c r="AB261" s="40"/>
      <c r="AC261" s="40"/>
      <c r="AD261" s="40"/>
      <c r="AE261" s="16"/>
      <c r="AF261" s="16"/>
      <c r="AG261" s="16"/>
      <c r="AH261" s="16"/>
      <c r="AI261" s="16"/>
      <c r="AJ261" s="16"/>
    </row>
    <row r="262" spans="1:36" ht="39.75" hidden="1" customHeight="1">
      <c r="A262" s="18"/>
      <c r="B262" s="20"/>
      <c r="C262" s="249" t="s">
        <v>0</v>
      </c>
      <c r="D262" s="254" t="s">
        <v>85</v>
      </c>
      <c r="E262" s="154"/>
      <c r="F262" s="166">
        <f t="shared" si="155"/>
        <v>0</v>
      </c>
      <c r="G262" s="166"/>
      <c r="H262" s="184"/>
      <c r="I262" s="192"/>
      <c r="J262" s="192"/>
      <c r="K262" s="192"/>
      <c r="L262" s="165"/>
      <c r="M262" s="165"/>
      <c r="N262" s="165"/>
      <c r="O262" s="165"/>
      <c r="P262" s="165"/>
      <c r="Q262" s="165"/>
      <c r="R262" s="165"/>
      <c r="S262" s="165"/>
      <c r="T262" s="172">
        <f t="shared" si="153"/>
        <v>0</v>
      </c>
      <c r="U262" s="163">
        <v>36555</v>
      </c>
      <c r="V262" s="165">
        <f t="shared" si="154"/>
        <v>0</v>
      </c>
      <c r="W262" s="165" t="e">
        <f t="shared" si="151"/>
        <v>#DIV/0!</v>
      </c>
      <c r="X262" s="40"/>
      <c r="Y262" s="40"/>
      <c r="Z262" s="40"/>
      <c r="AA262" s="40"/>
      <c r="AB262" s="40"/>
      <c r="AC262" s="40"/>
      <c r="AD262" s="40"/>
      <c r="AE262" s="16"/>
      <c r="AF262" s="16"/>
      <c r="AG262" s="16"/>
      <c r="AH262" s="16"/>
      <c r="AI262" s="16"/>
      <c r="AJ262" s="16"/>
    </row>
    <row r="263" spans="1:36" ht="39.75" hidden="1" customHeight="1">
      <c r="A263" s="76"/>
      <c r="B263" s="94"/>
      <c r="C263" s="295"/>
      <c r="D263" s="222"/>
      <c r="E263" s="179">
        <f>E276</f>
        <v>0</v>
      </c>
      <c r="F263" s="166">
        <f t="shared" si="155"/>
        <v>0</v>
      </c>
      <c r="G263" s="179">
        <f t="shared" ref="G263:S263" si="156">G264+G265+G266+G276</f>
        <v>0</v>
      </c>
      <c r="H263" s="179">
        <f t="shared" si="156"/>
        <v>0</v>
      </c>
      <c r="I263" s="179">
        <f t="shared" si="156"/>
        <v>0</v>
      </c>
      <c r="J263" s="179">
        <f t="shared" si="156"/>
        <v>0</v>
      </c>
      <c r="K263" s="179">
        <f t="shared" si="156"/>
        <v>0</v>
      </c>
      <c r="L263" s="179">
        <f t="shared" si="156"/>
        <v>0</v>
      </c>
      <c r="M263" s="179">
        <f t="shared" si="156"/>
        <v>0</v>
      </c>
      <c r="N263" s="179">
        <f t="shared" si="156"/>
        <v>0</v>
      </c>
      <c r="O263" s="179">
        <f t="shared" si="156"/>
        <v>0</v>
      </c>
      <c r="P263" s="179">
        <f t="shared" si="156"/>
        <v>0</v>
      </c>
      <c r="Q263" s="179">
        <f t="shared" si="156"/>
        <v>0</v>
      </c>
      <c r="R263" s="179">
        <f t="shared" si="156"/>
        <v>0</v>
      </c>
      <c r="S263" s="179">
        <f t="shared" si="156"/>
        <v>0</v>
      </c>
      <c r="T263" s="172">
        <f t="shared" si="153"/>
        <v>0</v>
      </c>
      <c r="U263" s="163">
        <v>36555</v>
      </c>
      <c r="V263" s="165">
        <f t="shared" si="154"/>
        <v>0</v>
      </c>
      <c r="W263" s="165" t="e">
        <f t="shared" si="151"/>
        <v>#DIV/0!</v>
      </c>
      <c r="X263" s="40"/>
      <c r="Y263" s="40"/>
      <c r="Z263" s="40"/>
      <c r="AA263" s="40"/>
      <c r="AB263" s="40"/>
      <c r="AC263" s="40"/>
      <c r="AD263" s="40"/>
      <c r="AE263" s="16"/>
      <c r="AF263" s="16"/>
      <c r="AG263" s="16"/>
      <c r="AH263" s="16"/>
      <c r="AI263" s="16"/>
      <c r="AJ263" s="16"/>
    </row>
    <row r="264" spans="1:36" ht="66" hidden="1" customHeight="1">
      <c r="A264" s="18"/>
      <c r="C264" s="249"/>
      <c r="D264" s="220"/>
      <c r="E264" s="305"/>
      <c r="F264" s="166">
        <f t="shared" si="155"/>
        <v>0</v>
      </c>
      <c r="G264" s="166">
        <v>0</v>
      </c>
      <c r="H264" s="184"/>
      <c r="I264" s="192"/>
      <c r="J264" s="192"/>
      <c r="K264" s="192"/>
      <c r="L264" s="165"/>
      <c r="M264" s="165"/>
      <c r="N264" s="165"/>
      <c r="O264" s="165"/>
      <c r="P264" s="165"/>
      <c r="Q264" s="165"/>
      <c r="R264" s="165"/>
      <c r="S264" s="165"/>
      <c r="T264" s="172">
        <f t="shared" si="153"/>
        <v>0</v>
      </c>
      <c r="U264" s="163">
        <v>36555</v>
      </c>
      <c r="V264" s="165">
        <f t="shared" si="154"/>
        <v>0</v>
      </c>
      <c r="W264" s="165" t="e">
        <f t="shared" si="151"/>
        <v>#DIV/0!</v>
      </c>
      <c r="X264" s="40"/>
      <c r="Y264" s="40"/>
      <c r="Z264" s="40"/>
      <c r="AA264" s="40"/>
      <c r="AB264" s="40"/>
      <c r="AC264" s="40"/>
      <c r="AD264" s="40"/>
      <c r="AE264" s="16"/>
      <c r="AF264" s="16"/>
      <c r="AG264" s="16"/>
      <c r="AH264" s="16"/>
      <c r="AI264" s="16"/>
      <c r="AJ264" s="16"/>
    </row>
    <row r="265" spans="1:36" ht="54.75" hidden="1" customHeight="1">
      <c r="A265" s="18"/>
      <c r="B265" s="20"/>
      <c r="C265" s="249"/>
      <c r="D265" s="220"/>
      <c r="E265" s="180"/>
      <c r="F265" s="166">
        <f t="shared" si="155"/>
        <v>0</v>
      </c>
      <c r="G265" s="166"/>
      <c r="H265" s="184"/>
      <c r="I265" s="192"/>
      <c r="J265" s="192"/>
      <c r="K265" s="192"/>
      <c r="L265" s="165"/>
      <c r="M265" s="165"/>
      <c r="N265" s="165"/>
      <c r="O265" s="165"/>
      <c r="P265" s="165"/>
      <c r="Q265" s="165"/>
      <c r="R265" s="165"/>
      <c r="S265" s="165"/>
      <c r="T265" s="172">
        <f t="shared" si="153"/>
        <v>0</v>
      </c>
      <c r="U265" s="163">
        <v>36555</v>
      </c>
      <c r="V265" s="165">
        <f t="shared" si="154"/>
        <v>0</v>
      </c>
      <c r="W265" s="165" t="e">
        <f t="shared" si="151"/>
        <v>#DIV/0!</v>
      </c>
      <c r="X265" s="40"/>
      <c r="Y265" s="40"/>
      <c r="Z265" s="40"/>
      <c r="AA265" s="40"/>
      <c r="AB265" s="40"/>
      <c r="AC265" s="40"/>
      <c r="AD265" s="40"/>
      <c r="AE265" s="16"/>
      <c r="AF265" s="16"/>
      <c r="AG265" s="16"/>
      <c r="AH265" s="16"/>
      <c r="AI265" s="16"/>
      <c r="AJ265" s="16"/>
    </row>
    <row r="266" spans="1:36" ht="96" hidden="1" customHeight="1">
      <c r="A266" s="18"/>
      <c r="B266" s="20"/>
      <c r="C266" s="249"/>
      <c r="D266" s="220"/>
      <c r="E266" s="180"/>
      <c r="F266" s="166">
        <f t="shared" si="155"/>
        <v>0</v>
      </c>
      <c r="G266" s="166"/>
      <c r="H266" s="184"/>
      <c r="I266" s="192"/>
      <c r="J266" s="192"/>
      <c r="K266" s="192"/>
      <c r="L266" s="165"/>
      <c r="M266" s="165"/>
      <c r="N266" s="165"/>
      <c r="O266" s="165"/>
      <c r="P266" s="165"/>
      <c r="Q266" s="165"/>
      <c r="R266" s="165"/>
      <c r="S266" s="165"/>
      <c r="T266" s="172">
        <f t="shared" si="153"/>
        <v>0</v>
      </c>
      <c r="U266" s="163">
        <v>36555</v>
      </c>
      <c r="V266" s="165">
        <f t="shared" si="154"/>
        <v>0</v>
      </c>
      <c r="W266" s="165" t="e">
        <f t="shared" si="151"/>
        <v>#DIV/0!</v>
      </c>
      <c r="X266" s="40"/>
      <c r="Y266" s="40"/>
      <c r="Z266" s="40"/>
      <c r="AA266" s="40"/>
      <c r="AB266" s="40"/>
      <c r="AC266" s="40"/>
      <c r="AD266" s="40"/>
      <c r="AE266" s="16"/>
      <c r="AF266" s="16"/>
      <c r="AG266" s="16"/>
      <c r="AH266" s="16"/>
      <c r="AI266" s="16"/>
      <c r="AJ266" s="16"/>
    </row>
    <row r="267" spans="1:36" ht="2.25" hidden="1" customHeight="1">
      <c r="A267" s="107"/>
      <c r="B267" s="94" t="s">
        <v>24</v>
      </c>
      <c r="C267" s="249"/>
      <c r="D267" s="220"/>
      <c r="E267" s="108"/>
      <c r="F267" s="166">
        <f t="shared" si="155"/>
        <v>0</v>
      </c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72">
        <f t="shared" si="153"/>
        <v>0</v>
      </c>
      <c r="U267" s="163">
        <v>36555</v>
      </c>
      <c r="V267" s="165">
        <f t="shared" si="154"/>
        <v>0</v>
      </c>
      <c r="W267" s="165" t="e">
        <f t="shared" si="151"/>
        <v>#DIV/0!</v>
      </c>
      <c r="X267" s="40"/>
      <c r="Y267" s="40"/>
      <c r="Z267" s="40"/>
      <c r="AA267" s="40"/>
      <c r="AB267" s="40"/>
      <c r="AC267" s="40"/>
      <c r="AD267" s="40"/>
      <c r="AE267" s="16"/>
      <c r="AF267" s="16"/>
      <c r="AG267" s="16"/>
      <c r="AH267" s="16"/>
      <c r="AI267" s="16"/>
      <c r="AJ267" s="16"/>
    </row>
    <row r="268" spans="1:36" ht="56.25" hidden="1" customHeight="1">
      <c r="A268" s="18"/>
      <c r="B268" s="20"/>
      <c r="C268" s="249"/>
      <c r="D268" s="220"/>
      <c r="E268" s="180"/>
      <c r="F268" s="166">
        <f t="shared" si="155"/>
        <v>0</v>
      </c>
      <c r="G268" s="166"/>
      <c r="H268" s="184"/>
      <c r="I268" s="192"/>
      <c r="J268" s="192"/>
      <c r="K268" s="192"/>
      <c r="L268" s="165"/>
      <c r="M268" s="165"/>
      <c r="N268" s="165"/>
      <c r="O268" s="165"/>
      <c r="P268" s="165"/>
      <c r="Q268" s="165"/>
      <c r="R268" s="165"/>
      <c r="S268" s="165"/>
      <c r="T268" s="172">
        <f t="shared" si="153"/>
        <v>0</v>
      </c>
      <c r="U268" s="163">
        <v>36555</v>
      </c>
      <c r="V268" s="165">
        <f t="shared" si="154"/>
        <v>0</v>
      </c>
      <c r="W268" s="165" t="e">
        <f t="shared" si="151"/>
        <v>#DIV/0!</v>
      </c>
      <c r="X268" s="40"/>
      <c r="Y268" s="40"/>
      <c r="Z268" s="40"/>
      <c r="AA268" s="40"/>
      <c r="AB268" s="40"/>
      <c r="AC268" s="40"/>
      <c r="AD268" s="40"/>
      <c r="AE268" s="16"/>
      <c r="AF268" s="16"/>
      <c r="AG268" s="16"/>
      <c r="AH268" s="16"/>
      <c r="AI268" s="16"/>
      <c r="AJ268" s="16"/>
    </row>
    <row r="269" spans="1:36" ht="38.25" hidden="1" customHeight="1">
      <c r="A269" s="18"/>
      <c r="B269" s="20"/>
      <c r="C269" s="249"/>
      <c r="D269" s="220"/>
      <c r="E269" s="180"/>
      <c r="F269" s="166">
        <f t="shared" si="155"/>
        <v>0</v>
      </c>
      <c r="G269" s="166"/>
      <c r="H269" s="184"/>
      <c r="I269" s="192"/>
      <c r="J269" s="192"/>
      <c r="K269" s="192"/>
      <c r="L269" s="165"/>
      <c r="M269" s="165"/>
      <c r="N269" s="165"/>
      <c r="O269" s="165"/>
      <c r="P269" s="165"/>
      <c r="Q269" s="165"/>
      <c r="R269" s="165"/>
      <c r="S269" s="165"/>
      <c r="T269" s="172">
        <f t="shared" si="153"/>
        <v>0</v>
      </c>
      <c r="U269" s="163">
        <v>36555</v>
      </c>
      <c r="V269" s="165">
        <f t="shared" si="154"/>
        <v>0</v>
      </c>
      <c r="W269" s="165" t="e">
        <f t="shared" si="151"/>
        <v>#DIV/0!</v>
      </c>
      <c r="X269" s="40"/>
      <c r="Y269" s="40"/>
      <c r="Z269" s="40"/>
      <c r="AA269" s="40"/>
      <c r="AB269" s="40"/>
      <c r="AC269" s="40"/>
      <c r="AD269" s="40"/>
      <c r="AE269" s="16"/>
      <c r="AF269" s="16"/>
      <c r="AG269" s="16"/>
      <c r="AH269" s="16"/>
      <c r="AI269" s="16"/>
      <c r="AJ269" s="16"/>
    </row>
    <row r="270" spans="1:36" ht="30" hidden="1" customHeight="1">
      <c r="A270" s="18"/>
      <c r="B270" s="20"/>
      <c r="C270" s="249"/>
      <c r="D270" s="220"/>
      <c r="E270" s="180"/>
      <c r="F270" s="166">
        <f t="shared" si="155"/>
        <v>0</v>
      </c>
      <c r="G270" s="166"/>
      <c r="H270" s="184"/>
      <c r="I270" s="192"/>
      <c r="J270" s="192"/>
      <c r="K270" s="192"/>
      <c r="L270" s="165"/>
      <c r="M270" s="165"/>
      <c r="N270" s="165"/>
      <c r="O270" s="165"/>
      <c r="P270" s="165"/>
      <c r="Q270" s="165"/>
      <c r="R270" s="165"/>
      <c r="S270" s="165"/>
      <c r="T270" s="172">
        <f t="shared" si="153"/>
        <v>0</v>
      </c>
      <c r="U270" s="163">
        <v>36555</v>
      </c>
      <c r="V270" s="165">
        <f t="shared" si="154"/>
        <v>0</v>
      </c>
      <c r="W270" s="165" t="e">
        <f t="shared" si="151"/>
        <v>#DIV/0!</v>
      </c>
      <c r="X270" s="40"/>
      <c r="Y270" s="40"/>
      <c r="Z270" s="40"/>
      <c r="AA270" s="40"/>
      <c r="AB270" s="40"/>
      <c r="AC270" s="40"/>
      <c r="AD270" s="40"/>
      <c r="AE270" s="16"/>
      <c r="AF270" s="16"/>
      <c r="AG270" s="16"/>
      <c r="AH270" s="16"/>
      <c r="AI270" s="16"/>
      <c r="AJ270" s="16"/>
    </row>
    <row r="271" spans="1:36" ht="28.5" hidden="1" customHeight="1">
      <c r="A271" s="18"/>
      <c r="B271" s="20"/>
      <c r="C271" s="249"/>
      <c r="D271" s="220"/>
      <c r="E271" s="180"/>
      <c r="F271" s="166">
        <f t="shared" si="155"/>
        <v>0</v>
      </c>
      <c r="G271" s="166"/>
      <c r="H271" s="184"/>
      <c r="I271" s="192"/>
      <c r="J271" s="192"/>
      <c r="K271" s="192"/>
      <c r="L271" s="165"/>
      <c r="M271" s="165"/>
      <c r="N271" s="165"/>
      <c r="O271" s="165"/>
      <c r="P271" s="165"/>
      <c r="Q271" s="165"/>
      <c r="R271" s="165"/>
      <c r="S271" s="165"/>
      <c r="T271" s="172">
        <f t="shared" si="153"/>
        <v>0</v>
      </c>
      <c r="U271" s="163">
        <v>36555</v>
      </c>
      <c r="V271" s="165">
        <f t="shared" si="154"/>
        <v>0</v>
      </c>
      <c r="W271" s="165" t="e">
        <f t="shared" si="151"/>
        <v>#DIV/0!</v>
      </c>
      <c r="X271" s="40"/>
      <c r="Y271" s="40"/>
      <c r="Z271" s="40"/>
      <c r="AA271" s="40"/>
      <c r="AB271" s="40"/>
      <c r="AC271" s="40"/>
      <c r="AD271" s="40"/>
      <c r="AE271" s="16"/>
      <c r="AF271" s="16"/>
      <c r="AG271" s="16"/>
      <c r="AH271" s="16"/>
      <c r="AI271" s="16"/>
      <c r="AJ271" s="16"/>
    </row>
    <row r="272" spans="1:36" ht="28.5" hidden="1" customHeight="1">
      <c r="A272" s="18"/>
      <c r="B272" s="20"/>
      <c r="C272" s="249"/>
      <c r="D272" s="220"/>
      <c r="E272" s="180"/>
      <c r="F272" s="166">
        <f t="shared" si="155"/>
        <v>0</v>
      </c>
      <c r="G272" s="166"/>
      <c r="H272" s="184"/>
      <c r="I272" s="192"/>
      <c r="J272" s="192"/>
      <c r="K272" s="192"/>
      <c r="L272" s="165"/>
      <c r="M272" s="165"/>
      <c r="N272" s="165"/>
      <c r="O272" s="165"/>
      <c r="P272" s="165"/>
      <c r="Q272" s="165"/>
      <c r="R272" s="165"/>
      <c r="S272" s="165"/>
      <c r="T272" s="172">
        <f t="shared" si="153"/>
        <v>0</v>
      </c>
      <c r="U272" s="163">
        <v>36555</v>
      </c>
      <c r="V272" s="165">
        <f t="shared" si="154"/>
        <v>0</v>
      </c>
      <c r="W272" s="165" t="e">
        <f t="shared" si="151"/>
        <v>#DIV/0!</v>
      </c>
      <c r="X272" s="40"/>
      <c r="Y272" s="40"/>
      <c r="Z272" s="40"/>
      <c r="AA272" s="40"/>
      <c r="AB272" s="40"/>
      <c r="AC272" s="40"/>
      <c r="AD272" s="40"/>
      <c r="AE272" s="16"/>
      <c r="AF272" s="16"/>
      <c r="AG272" s="16"/>
      <c r="AH272" s="16"/>
      <c r="AI272" s="16"/>
      <c r="AJ272" s="16"/>
    </row>
    <row r="273" spans="1:36" ht="28.5" hidden="1" customHeight="1">
      <c r="A273" s="18"/>
      <c r="B273" s="20"/>
      <c r="C273" s="249"/>
      <c r="D273" s="220"/>
      <c r="E273" s="180"/>
      <c r="F273" s="166">
        <f t="shared" si="155"/>
        <v>0</v>
      </c>
      <c r="G273" s="166"/>
      <c r="H273" s="184"/>
      <c r="I273" s="192"/>
      <c r="J273" s="192"/>
      <c r="K273" s="192"/>
      <c r="L273" s="165"/>
      <c r="M273" s="165"/>
      <c r="N273" s="165"/>
      <c r="O273" s="165"/>
      <c r="P273" s="165"/>
      <c r="Q273" s="165"/>
      <c r="R273" s="165"/>
      <c r="S273" s="165"/>
      <c r="T273" s="172">
        <f t="shared" si="153"/>
        <v>0</v>
      </c>
      <c r="U273" s="163">
        <v>36555</v>
      </c>
      <c r="V273" s="165">
        <f t="shared" si="154"/>
        <v>0</v>
      </c>
      <c r="W273" s="165" t="e">
        <f t="shared" si="151"/>
        <v>#DIV/0!</v>
      </c>
      <c r="X273" s="40"/>
      <c r="Y273" s="40"/>
      <c r="Z273" s="40"/>
      <c r="AA273" s="40"/>
      <c r="AB273" s="40"/>
      <c r="AC273" s="40"/>
      <c r="AD273" s="40"/>
      <c r="AE273" s="16"/>
      <c r="AF273" s="16"/>
      <c r="AG273" s="16"/>
      <c r="AH273" s="16"/>
      <c r="AI273" s="16"/>
      <c r="AJ273" s="16"/>
    </row>
    <row r="274" spans="1:36" ht="45.75" hidden="1" customHeight="1">
      <c r="A274" s="18"/>
      <c r="B274" s="20"/>
      <c r="C274" s="249"/>
      <c r="D274" s="220"/>
      <c r="E274" s="180"/>
      <c r="F274" s="166">
        <f t="shared" si="155"/>
        <v>0</v>
      </c>
      <c r="G274" s="166"/>
      <c r="H274" s="184"/>
      <c r="I274" s="192"/>
      <c r="J274" s="192"/>
      <c r="K274" s="192"/>
      <c r="L274" s="165"/>
      <c r="M274" s="165"/>
      <c r="N274" s="165"/>
      <c r="O274" s="165"/>
      <c r="P274" s="165"/>
      <c r="Q274" s="165"/>
      <c r="R274" s="165"/>
      <c r="S274" s="165"/>
      <c r="T274" s="172">
        <f t="shared" si="153"/>
        <v>0</v>
      </c>
      <c r="U274" s="163">
        <v>36555</v>
      </c>
      <c r="V274" s="165">
        <f t="shared" si="154"/>
        <v>0</v>
      </c>
      <c r="W274" s="165" t="e">
        <f t="shared" si="151"/>
        <v>#DIV/0!</v>
      </c>
      <c r="X274" s="40"/>
      <c r="Y274" s="40"/>
      <c r="Z274" s="40"/>
      <c r="AA274" s="40"/>
      <c r="AB274" s="40"/>
      <c r="AC274" s="40"/>
      <c r="AD274" s="40"/>
      <c r="AE274" s="16"/>
      <c r="AF274" s="16"/>
      <c r="AG274" s="16"/>
      <c r="AH274" s="16"/>
      <c r="AI274" s="16"/>
      <c r="AJ274" s="16"/>
    </row>
    <row r="275" spans="1:36" ht="56.25" hidden="1" customHeight="1">
      <c r="A275" s="18"/>
      <c r="B275" s="20"/>
      <c r="C275" s="249"/>
      <c r="D275" s="220"/>
      <c r="E275" s="180"/>
      <c r="F275" s="166">
        <f t="shared" si="155"/>
        <v>0</v>
      </c>
      <c r="G275" s="166"/>
      <c r="H275" s="184"/>
      <c r="I275" s="192"/>
      <c r="J275" s="192"/>
      <c r="K275" s="192"/>
      <c r="L275" s="165"/>
      <c r="M275" s="165"/>
      <c r="N275" s="165"/>
      <c r="O275" s="165"/>
      <c r="P275" s="165"/>
      <c r="Q275" s="165"/>
      <c r="R275" s="165"/>
      <c r="S275" s="165"/>
      <c r="T275" s="172">
        <f t="shared" si="153"/>
        <v>0</v>
      </c>
      <c r="U275" s="163">
        <v>36555</v>
      </c>
      <c r="V275" s="165">
        <f t="shared" si="154"/>
        <v>0</v>
      </c>
      <c r="W275" s="165" t="e">
        <f t="shared" si="151"/>
        <v>#DIV/0!</v>
      </c>
      <c r="X275" s="40"/>
      <c r="Y275" s="40"/>
      <c r="Z275" s="40"/>
      <c r="AA275" s="40"/>
      <c r="AB275" s="40"/>
      <c r="AC275" s="40"/>
      <c r="AD275" s="40"/>
      <c r="AE275" s="16"/>
      <c r="AF275" s="16"/>
      <c r="AG275" s="16"/>
      <c r="AH275" s="16"/>
      <c r="AI275" s="16"/>
      <c r="AJ275" s="16"/>
    </row>
    <row r="276" spans="1:36" ht="78.75" hidden="1" customHeight="1">
      <c r="A276" s="18"/>
      <c r="B276" s="20">
        <v>3210</v>
      </c>
      <c r="C276" s="249"/>
      <c r="D276" s="221"/>
      <c r="E276" s="185"/>
      <c r="F276" s="166">
        <f t="shared" si="155"/>
        <v>0</v>
      </c>
      <c r="G276" s="166"/>
      <c r="H276" s="184"/>
      <c r="I276" s="192"/>
      <c r="J276" s="192"/>
      <c r="K276" s="192"/>
      <c r="L276" s="165"/>
      <c r="M276" s="165"/>
      <c r="N276" s="165"/>
      <c r="O276" s="165"/>
      <c r="P276" s="165"/>
      <c r="Q276" s="165"/>
      <c r="R276" s="165"/>
      <c r="S276" s="165"/>
      <c r="T276" s="172">
        <f t="shared" si="153"/>
        <v>0</v>
      </c>
      <c r="U276" s="163">
        <v>36555</v>
      </c>
      <c r="V276" s="165">
        <f t="shared" si="154"/>
        <v>0</v>
      </c>
      <c r="W276" s="165" t="e">
        <f t="shared" si="151"/>
        <v>#DIV/0!</v>
      </c>
      <c r="X276" s="40"/>
      <c r="Y276" s="40"/>
      <c r="Z276" s="40"/>
      <c r="AA276" s="40"/>
      <c r="AB276" s="40"/>
      <c r="AC276" s="40"/>
      <c r="AD276" s="40"/>
      <c r="AE276" s="16"/>
      <c r="AF276" s="16"/>
      <c r="AG276" s="16"/>
      <c r="AH276" s="16"/>
      <c r="AI276" s="16"/>
      <c r="AJ276" s="16"/>
    </row>
    <row r="277" spans="1:36" ht="43.5" hidden="1" customHeight="1">
      <c r="A277" s="77"/>
      <c r="B277" s="94">
        <v>1217520</v>
      </c>
      <c r="C277" s="408" t="s">
        <v>56</v>
      </c>
      <c r="D277" s="227"/>
      <c r="E277" s="179">
        <f>E278</f>
        <v>0</v>
      </c>
      <c r="F277" s="166">
        <f t="shared" si="155"/>
        <v>0</v>
      </c>
      <c r="G277" s="179">
        <f t="shared" ref="G277:S277" si="157">G278</f>
        <v>0</v>
      </c>
      <c r="H277" s="188">
        <f t="shared" si="157"/>
        <v>0</v>
      </c>
      <c r="I277" s="188">
        <f t="shared" si="157"/>
        <v>0</v>
      </c>
      <c r="J277" s="188">
        <f t="shared" si="157"/>
        <v>0</v>
      </c>
      <c r="K277" s="188">
        <f t="shared" si="157"/>
        <v>0</v>
      </c>
      <c r="L277" s="188">
        <f t="shared" si="157"/>
        <v>0</v>
      </c>
      <c r="M277" s="188">
        <f t="shared" si="157"/>
        <v>0</v>
      </c>
      <c r="N277" s="188">
        <f t="shared" si="157"/>
        <v>0</v>
      </c>
      <c r="O277" s="188">
        <f t="shared" si="157"/>
        <v>0</v>
      </c>
      <c r="P277" s="188">
        <f t="shared" si="157"/>
        <v>0</v>
      </c>
      <c r="Q277" s="188">
        <f t="shared" si="157"/>
        <v>0</v>
      </c>
      <c r="R277" s="188">
        <f t="shared" si="157"/>
        <v>0</v>
      </c>
      <c r="S277" s="188">
        <f t="shared" si="157"/>
        <v>0</v>
      </c>
      <c r="T277" s="172">
        <f t="shared" si="153"/>
        <v>0</v>
      </c>
      <c r="U277" s="163">
        <v>36555</v>
      </c>
      <c r="V277" s="165">
        <f t="shared" si="154"/>
        <v>0</v>
      </c>
      <c r="W277" s="165" t="e">
        <f t="shared" si="151"/>
        <v>#DIV/0!</v>
      </c>
      <c r="X277" s="40"/>
      <c r="Y277" s="40"/>
      <c r="Z277" s="40"/>
      <c r="AA277" s="40"/>
      <c r="AB277" s="40"/>
      <c r="AC277" s="40"/>
      <c r="AD277" s="40"/>
      <c r="AE277" s="16"/>
      <c r="AF277" s="16"/>
      <c r="AG277" s="16"/>
      <c r="AH277" s="16"/>
      <c r="AI277" s="16"/>
      <c r="AJ277" s="16"/>
    </row>
    <row r="278" spans="1:36" ht="81.75" hidden="1" customHeight="1">
      <c r="A278" s="18"/>
      <c r="B278" s="20">
        <v>3110</v>
      </c>
      <c r="C278" s="116" t="s">
        <v>36</v>
      </c>
      <c r="D278" s="218" t="s">
        <v>86</v>
      </c>
      <c r="E278" s="180"/>
      <c r="F278" s="166">
        <f t="shared" si="155"/>
        <v>0</v>
      </c>
      <c r="G278" s="166"/>
      <c r="H278" s="184"/>
      <c r="I278" s="192"/>
      <c r="J278" s="192"/>
      <c r="K278" s="192"/>
      <c r="L278" s="165"/>
      <c r="M278" s="165"/>
      <c r="N278" s="165"/>
      <c r="O278" s="165"/>
      <c r="P278" s="165"/>
      <c r="Q278" s="165"/>
      <c r="R278" s="165"/>
      <c r="S278" s="165"/>
      <c r="T278" s="172">
        <f t="shared" si="153"/>
        <v>0</v>
      </c>
      <c r="U278" s="163">
        <v>36555</v>
      </c>
      <c r="V278" s="165">
        <f t="shared" si="154"/>
        <v>0</v>
      </c>
      <c r="W278" s="165" t="e">
        <f t="shared" si="151"/>
        <v>#DIV/0!</v>
      </c>
      <c r="X278" s="40"/>
      <c r="Y278" s="40"/>
      <c r="Z278" s="40"/>
      <c r="AA278" s="40"/>
      <c r="AB278" s="40"/>
      <c r="AC278" s="40"/>
      <c r="AD278" s="40"/>
      <c r="AE278" s="16"/>
      <c r="AF278" s="16"/>
      <c r="AG278" s="16"/>
      <c r="AH278" s="16"/>
      <c r="AI278" s="16"/>
      <c r="AJ278" s="16"/>
    </row>
    <row r="279" spans="1:36" ht="59.25" customHeight="1">
      <c r="A279" s="18">
        <v>120</v>
      </c>
      <c r="B279" s="20">
        <v>3132</v>
      </c>
      <c r="C279" s="338" t="s">
        <v>0</v>
      </c>
      <c r="D279" s="296" t="s">
        <v>177</v>
      </c>
      <c r="E279" s="172">
        <v>2854352</v>
      </c>
      <c r="F279" s="166">
        <f t="shared" si="155"/>
        <v>2847873.38</v>
      </c>
      <c r="G279" s="172">
        <v>2847873.38</v>
      </c>
      <c r="H279" s="154"/>
      <c r="I279" s="154"/>
      <c r="J279" s="192"/>
      <c r="K279" s="192"/>
      <c r="L279" s="165"/>
      <c r="M279" s="165"/>
      <c r="N279" s="165"/>
      <c r="O279" s="165"/>
      <c r="P279" s="165"/>
      <c r="Q279" s="165"/>
      <c r="R279" s="165"/>
      <c r="S279" s="165"/>
      <c r="T279" s="172">
        <f>H279+I279+J279+K279</f>
        <v>0</v>
      </c>
      <c r="U279" s="163">
        <v>2847873.38</v>
      </c>
      <c r="V279" s="165">
        <f t="shared" si="154"/>
        <v>6478.6200000001118</v>
      </c>
      <c r="W279" s="165">
        <f t="shared" si="151"/>
        <v>99.77302659237543</v>
      </c>
      <c r="X279" s="40"/>
      <c r="Y279" s="40"/>
      <c r="Z279" s="40"/>
      <c r="AA279" s="40"/>
      <c r="AB279" s="40"/>
      <c r="AC279" s="40"/>
      <c r="AD279" s="40"/>
      <c r="AE279" s="16"/>
      <c r="AF279" s="16"/>
      <c r="AG279" s="16"/>
      <c r="AH279" s="16"/>
      <c r="AI279" s="16"/>
      <c r="AJ279" s="16"/>
    </row>
    <row r="280" spans="1:36" ht="63" customHeight="1">
      <c r="A280" s="18">
        <v>121</v>
      </c>
      <c r="B280" s="20">
        <v>3132</v>
      </c>
      <c r="C280" s="338" t="s">
        <v>0</v>
      </c>
      <c r="D280" s="296" t="s">
        <v>178</v>
      </c>
      <c r="E280" s="172">
        <v>61000</v>
      </c>
      <c r="F280" s="166">
        <f t="shared" si="155"/>
        <v>60774.01</v>
      </c>
      <c r="G280" s="172">
        <v>60774.01</v>
      </c>
      <c r="H280" s="154"/>
      <c r="I280" s="374"/>
      <c r="J280" s="192"/>
      <c r="K280" s="192"/>
      <c r="L280" s="165"/>
      <c r="M280" s="165"/>
      <c r="N280" s="165"/>
      <c r="O280" s="165"/>
      <c r="P280" s="165"/>
      <c r="Q280" s="165"/>
      <c r="R280" s="165"/>
      <c r="S280" s="165"/>
      <c r="T280" s="172">
        <f t="shared" ref="T280:T284" si="158">H280+I280+J280+K280</f>
        <v>0</v>
      </c>
      <c r="U280" s="163">
        <v>60774.01</v>
      </c>
      <c r="V280" s="165">
        <f t="shared" si="154"/>
        <v>225.98999999999796</v>
      </c>
      <c r="W280" s="165">
        <f t="shared" si="151"/>
        <v>99.629524590163939</v>
      </c>
      <c r="X280" s="40"/>
      <c r="Y280" s="40"/>
      <c r="Z280" s="40"/>
      <c r="AA280" s="40"/>
      <c r="AB280" s="40"/>
      <c r="AC280" s="40"/>
      <c r="AD280" s="40"/>
      <c r="AE280" s="16"/>
      <c r="AF280" s="16"/>
      <c r="AG280" s="16"/>
      <c r="AH280" s="16"/>
      <c r="AI280" s="16"/>
      <c r="AJ280" s="16"/>
    </row>
    <row r="281" spans="1:36" ht="81.75" customHeight="1">
      <c r="A281" s="18">
        <v>122</v>
      </c>
      <c r="B281" s="20">
        <v>3132</v>
      </c>
      <c r="C281" s="338" t="s">
        <v>0</v>
      </c>
      <c r="D281" s="296" t="s">
        <v>179</v>
      </c>
      <c r="E281" s="172">
        <v>70000</v>
      </c>
      <c r="F281" s="166">
        <f t="shared" si="155"/>
        <v>69925.679999999993</v>
      </c>
      <c r="G281" s="172">
        <v>69925.679999999993</v>
      </c>
      <c r="H281" s="154"/>
      <c r="I281" s="374"/>
      <c r="J281" s="192"/>
      <c r="K281" s="192"/>
      <c r="L281" s="165"/>
      <c r="M281" s="165"/>
      <c r="N281" s="165"/>
      <c r="O281" s="165"/>
      <c r="P281" s="165"/>
      <c r="Q281" s="165"/>
      <c r="R281" s="165"/>
      <c r="S281" s="165"/>
      <c r="T281" s="172">
        <f t="shared" si="158"/>
        <v>0</v>
      </c>
      <c r="U281" s="163">
        <v>69925.679999999993</v>
      </c>
      <c r="V281" s="165">
        <f t="shared" si="154"/>
        <v>74.320000000006985</v>
      </c>
      <c r="W281" s="165">
        <f t="shared" si="151"/>
        <v>99.893828571428557</v>
      </c>
      <c r="X281" s="40"/>
      <c r="Y281" s="40"/>
      <c r="Z281" s="40"/>
      <c r="AA281" s="40"/>
      <c r="AB281" s="40"/>
      <c r="AC281" s="40"/>
      <c r="AD281" s="40"/>
      <c r="AE281" s="16"/>
      <c r="AF281" s="16"/>
      <c r="AG281" s="16"/>
      <c r="AH281" s="16"/>
      <c r="AI281" s="16"/>
      <c r="AJ281" s="16"/>
    </row>
    <row r="282" spans="1:36" ht="65.25" hidden="1" customHeight="1">
      <c r="A282" s="18">
        <v>113</v>
      </c>
      <c r="B282" s="20">
        <v>3132</v>
      </c>
      <c r="C282" s="338" t="s">
        <v>0</v>
      </c>
      <c r="D282" s="296" t="s">
        <v>180</v>
      </c>
      <c r="E282" s="172"/>
      <c r="F282" s="166">
        <f t="shared" si="155"/>
        <v>0</v>
      </c>
      <c r="G282" s="73"/>
      <c r="H282" s="374"/>
      <c r="I282" s="374"/>
      <c r="J282" s="192"/>
      <c r="K282" s="192"/>
      <c r="L282" s="165"/>
      <c r="M282" s="165"/>
      <c r="N282" s="165"/>
      <c r="O282" s="165"/>
      <c r="P282" s="165"/>
      <c r="Q282" s="165"/>
      <c r="R282" s="165"/>
      <c r="S282" s="165"/>
      <c r="T282" s="172">
        <f t="shared" si="158"/>
        <v>0</v>
      </c>
      <c r="U282" s="163">
        <v>0</v>
      </c>
      <c r="V282" s="165">
        <f t="shared" si="154"/>
        <v>0</v>
      </c>
      <c r="W282" s="165" t="e">
        <f t="shared" si="151"/>
        <v>#DIV/0!</v>
      </c>
      <c r="X282" s="40"/>
      <c r="Y282" s="40"/>
      <c r="Z282" s="40"/>
      <c r="AA282" s="40"/>
      <c r="AB282" s="40"/>
      <c r="AC282" s="40"/>
      <c r="AD282" s="40"/>
      <c r="AE282" s="16"/>
      <c r="AF282" s="16"/>
      <c r="AG282" s="16"/>
      <c r="AH282" s="16"/>
      <c r="AI282" s="16"/>
      <c r="AJ282" s="16"/>
    </row>
    <row r="283" spans="1:36" ht="66.75" customHeight="1">
      <c r="A283" s="18">
        <v>123</v>
      </c>
      <c r="B283" s="20">
        <v>3132</v>
      </c>
      <c r="C283" s="338" t="s">
        <v>0</v>
      </c>
      <c r="D283" s="296" t="s">
        <v>181</v>
      </c>
      <c r="E283" s="172">
        <v>140000</v>
      </c>
      <c r="F283" s="166">
        <f t="shared" si="155"/>
        <v>82232.600000000006</v>
      </c>
      <c r="G283" s="172">
        <v>82232.600000000006</v>
      </c>
      <c r="H283" s="154"/>
      <c r="I283" s="374"/>
      <c r="J283" s="192"/>
      <c r="K283" s="192"/>
      <c r="L283" s="165"/>
      <c r="M283" s="165"/>
      <c r="N283" s="165"/>
      <c r="O283" s="165"/>
      <c r="P283" s="165"/>
      <c r="Q283" s="165"/>
      <c r="R283" s="165"/>
      <c r="S283" s="165"/>
      <c r="T283" s="172">
        <f t="shared" si="158"/>
        <v>0</v>
      </c>
      <c r="U283" s="163">
        <v>82232.600000000006</v>
      </c>
      <c r="V283" s="165">
        <f t="shared" si="154"/>
        <v>57767.399999999994</v>
      </c>
      <c r="W283" s="165">
        <f t="shared" si="151"/>
        <v>58.737571428571435</v>
      </c>
      <c r="X283" s="40"/>
      <c r="Y283" s="40"/>
      <c r="Z283" s="40"/>
      <c r="AA283" s="40"/>
      <c r="AB283" s="40"/>
      <c r="AC283" s="40"/>
      <c r="AD283" s="40"/>
      <c r="AE283" s="16"/>
      <c r="AF283" s="16"/>
      <c r="AG283" s="16"/>
      <c r="AH283" s="16"/>
      <c r="AI283" s="16"/>
      <c r="AJ283" s="16"/>
    </row>
    <row r="284" spans="1:36" ht="81.75" customHeight="1">
      <c r="A284" s="18">
        <v>124</v>
      </c>
      <c r="B284" s="20">
        <v>3132</v>
      </c>
      <c r="C284" s="249" t="s">
        <v>0</v>
      </c>
      <c r="D284" s="376" t="s">
        <v>203</v>
      </c>
      <c r="E284" s="180">
        <v>140000</v>
      </c>
      <c r="F284" s="166">
        <f t="shared" si="155"/>
        <v>139530.32</v>
      </c>
      <c r="G284" s="166">
        <v>139530.32</v>
      </c>
      <c r="H284" s="184"/>
      <c r="I284" s="192"/>
      <c r="J284" s="192"/>
      <c r="K284" s="192"/>
      <c r="L284" s="165"/>
      <c r="M284" s="165"/>
      <c r="N284" s="165"/>
      <c r="O284" s="165"/>
      <c r="P284" s="165"/>
      <c r="Q284" s="165"/>
      <c r="R284" s="165"/>
      <c r="S284" s="165"/>
      <c r="T284" s="172">
        <f t="shared" si="158"/>
        <v>0</v>
      </c>
      <c r="U284" s="163">
        <v>139530.32</v>
      </c>
      <c r="V284" s="165">
        <f t="shared" si="154"/>
        <v>469.67999999999302</v>
      </c>
      <c r="W284" s="165">
        <f t="shared" si="151"/>
        <v>99.66451428571429</v>
      </c>
      <c r="X284" s="40"/>
      <c r="Y284" s="40"/>
      <c r="Z284" s="40"/>
      <c r="AA284" s="40"/>
      <c r="AB284" s="40"/>
      <c r="AC284" s="40"/>
      <c r="AD284" s="40"/>
      <c r="AE284" s="16"/>
      <c r="AF284" s="16"/>
      <c r="AG284" s="16"/>
      <c r="AH284" s="16"/>
      <c r="AI284" s="16"/>
      <c r="AJ284" s="16"/>
    </row>
    <row r="285" spans="1:36" ht="44.25" customHeight="1">
      <c r="A285" s="76">
        <v>125</v>
      </c>
      <c r="B285" s="84">
        <v>1217640</v>
      </c>
      <c r="C285" s="121" t="s">
        <v>28</v>
      </c>
      <c r="D285" s="377"/>
      <c r="E285" s="179">
        <f>E286</f>
        <v>20000</v>
      </c>
      <c r="F285" s="179">
        <f t="shared" ref="F285:V285" si="159">F286</f>
        <v>19999.45</v>
      </c>
      <c r="G285" s="179">
        <f t="shared" si="159"/>
        <v>19999.45</v>
      </c>
      <c r="H285" s="179">
        <f t="shared" si="159"/>
        <v>0</v>
      </c>
      <c r="I285" s="179">
        <f t="shared" si="159"/>
        <v>0</v>
      </c>
      <c r="J285" s="179">
        <f t="shared" si="159"/>
        <v>0</v>
      </c>
      <c r="K285" s="179">
        <f t="shared" si="159"/>
        <v>0</v>
      </c>
      <c r="L285" s="179">
        <f t="shared" si="159"/>
        <v>0</v>
      </c>
      <c r="M285" s="179">
        <f t="shared" si="159"/>
        <v>0</v>
      </c>
      <c r="N285" s="179">
        <f t="shared" si="159"/>
        <v>0</v>
      </c>
      <c r="O285" s="179">
        <f t="shared" si="159"/>
        <v>0</v>
      </c>
      <c r="P285" s="179">
        <f t="shared" si="159"/>
        <v>0</v>
      </c>
      <c r="Q285" s="179">
        <f t="shared" si="159"/>
        <v>0</v>
      </c>
      <c r="R285" s="179">
        <f t="shared" si="159"/>
        <v>0</v>
      </c>
      <c r="S285" s="179">
        <f t="shared" si="159"/>
        <v>0</v>
      </c>
      <c r="T285" s="179">
        <f t="shared" si="159"/>
        <v>0</v>
      </c>
      <c r="U285" s="179">
        <f t="shared" si="159"/>
        <v>19999.45</v>
      </c>
      <c r="V285" s="179">
        <f t="shared" si="159"/>
        <v>0.5499999999992724</v>
      </c>
      <c r="W285" s="165">
        <f t="shared" si="151"/>
        <v>99.997249999999994</v>
      </c>
      <c r="X285" s="40"/>
      <c r="Y285" s="40"/>
      <c r="Z285" s="40"/>
      <c r="AA285" s="40"/>
      <c r="AB285" s="40"/>
      <c r="AC285" s="40"/>
      <c r="AD285" s="40"/>
      <c r="AE285" s="16"/>
      <c r="AF285" s="16"/>
      <c r="AG285" s="16"/>
      <c r="AH285" s="16"/>
      <c r="AI285" s="16"/>
      <c r="AJ285" s="16"/>
    </row>
    <row r="286" spans="1:36" ht="66.75" customHeight="1">
      <c r="A286" s="18">
        <v>126</v>
      </c>
      <c r="B286" s="20">
        <v>3122</v>
      </c>
      <c r="C286" s="338" t="s">
        <v>41</v>
      </c>
      <c r="D286" s="376" t="s">
        <v>204</v>
      </c>
      <c r="E286" s="180">
        <v>20000</v>
      </c>
      <c r="F286" s="166">
        <f>G286+T286</f>
        <v>19999.45</v>
      </c>
      <c r="G286" s="166">
        <v>19999.45</v>
      </c>
      <c r="H286" s="172"/>
      <c r="I286" s="192"/>
      <c r="J286" s="192"/>
      <c r="K286" s="192"/>
      <c r="L286" s="165"/>
      <c r="M286" s="165"/>
      <c r="N286" s="165"/>
      <c r="O286" s="165"/>
      <c r="P286" s="165"/>
      <c r="Q286" s="165"/>
      <c r="R286" s="165"/>
      <c r="S286" s="165"/>
      <c r="T286" s="172">
        <f>H286+I286</f>
        <v>0</v>
      </c>
      <c r="U286" s="163">
        <v>19999.45</v>
      </c>
      <c r="V286" s="165">
        <f>E286-F286</f>
        <v>0.5499999999992724</v>
      </c>
      <c r="W286" s="165">
        <f t="shared" si="151"/>
        <v>99.997249999999994</v>
      </c>
      <c r="X286" s="40"/>
      <c r="Y286" s="40"/>
      <c r="Z286" s="40"/>
      <c r="AA286" s="40"/>
      <c r="AB286" s="40"/>
      <c r="AC286" s="40"/>
      <c r="AD286" s="40"/>
      <c r="AE286" s="16"/>
      <c r="AF286" s="16"/>
      <c r="AG286" s="16"/>
      <c r="AH286" s="16"/>
      <c r="AI286" s="16"/>
      <c r="AJ286" s="16"/>
    </row>
    <row r="287" spans="1:36" ht="54.75" customHeight="1">
      <c r="A287" s="76">
        <v>127</v>
      </c>
      <c r="B287" s="94">
        <v>1217670</v>
      </c>
      <c r="C287" s="92" t="s">
        <v>49</v>
      </c>
      <c r="D287" s="222"/>
      <c r="E287" s="179">
        <f>E288</f>
        <v>3343430</v>
      </c>
      <c r="F287" s="179">
        <f t="shared" ref="F287:V287" si="160">F288</f>
        <v>1534500</v>
      </c>
      <c r="G287" s="179">
        <f t="shared" si="160"/>
        <v>1534500</v>
      </c>
      <c r="H287" s="179">
        <f t="shared" si="160"/>
        <v>0</v>
      </c>
      <c r="I287" s="179">
        <f t="shared" si="160"/>
        <v>0</v>
      </c>
      <c r="J287" s="179">
        <f t="shared" si="160"/>
        <v>0</v>
      </c>
      <c r="K287" s="179">
        <f t="shared" si="160"/>
        <v>0</v>
      </c>
      <c r="L287" s="179">
        <f t="shared" si="160"/>
        <v>0</v>
      </c>
      <c r="M287" s="179">
        <f t="shared" si="160"/>
        <v>0</v>
      </c>
      <c r="N287" s="179">
        <f t="shared" si="160"/>
        <v>0</v>
      </c>
      <c r="O287" s="179">
        <f t="shared" si="160"/>
        <v>0</v>
      </c>
      <c r="P287" s="179">
        <f t="shared" si="160"/>
        <v>0</v>
      </c>
      <c r="Q287" s="179">
        <f t="shared" si="160"/>
        <v>0</v>
      </c>
      <c r="R287" s="179">
        <f t="shared" si="160"/>
        <v>0</v>
      </c>
      <c r="S287" s="179">
        <f t="shared" si="160"/>
        <v>0</v>
      </c>
      <c r="T287" s="179">
        <f t="shared" si="160"/>
        <v>0</v>
      </c>
      <c r="U287" s="179">
        <f t="shared" si="160"/>
        <v>1534500</v>
      </c>
      <c r="V287" s="179">
        <f t="shared" si="160"/>
        <v>1808930</v>
      </c>
      <c r="W287" s="165">
        <f t="shared" ref="W287:W296" si="161">U287*100/E287</f>
        <v>45.895981073328883</v>
      </c>
      <c r="X287" s="40"/>
      <c r="Y287" s="40"/>
      <c r="Z287" s="40"/>
      <c r="AA287" s="40"/>
      <c r="AB287" s="40"/>
      <c r="AC287" s="40"/>
      <c r="AD287" s="40"/>
      <c r="AE287" s="16"/>
      <c r="AF287" s="16"/>
      <c r="AG287" s="16"/>
      <c r="AH287" s="16"/>
      <c r="AI287" s="16"/>
      <c r="AJ287" s="16"/>
    </row>
    <row r="288" spans="1:36" ht="138" customHeight="1">
      <c r="A288" s="18">
        <v>128</v>
      </c>
      <c r="B288" s="20">
        <v>3210</v>
      </c>
      <c r="C288" s="136" t="s">
        <v>34</v>
      </c>
      <c r="D288" s="296" t="s">
        <v>234</v>
      </c>
      <c r="E288" s="180">
        <v>3343430</v>
      </c>
      <c r="F288" s="166">
        <f>G288+T288</f>
        <v>1534500</v>
      </c>
      <c r="G288" s="166">
        <v>1534500</v>
      </c>
      <c r="H288" s="172"/>
      <c r="I288" s="165"/>
      <c r="J288" s="324"/>
      <c r="K288" s="324"/>
      <c r="L288" s="182"/>
      <c r="M288" s="182"/>
      <c r="N288" s="182"/>
      <c r="O288" s="182"/>
      <c r="P288" s="182"/>
      <c r="Q288" s="182"/>
      <c r="R288" s="182"/>
      <c r="S288" s="182"/>
      <c r="T288" s="172">
        <f>H288+I288+J288+K288+L288+M288+N288+O288+P288+Q288</f>
        <v>0</v>
      </c>
      <c r="U288" s="172">
        <v>1534500</v>
      </c>
      <c r="V288" s="165">
        <f>E288-F288</f>
        <v>1808930</v>
      </c>
      <c r="W288" s="165">
        <f t="shared" si="161"/>
        <v>45.895981073328883</v>
      </c>
      <c r="X288" s="40"/>
      <c r="Y288" s="40"/>
      <c r="Z288" s="40"/>
      <c r="AA288" s="40"/>
      <c r="AB288" s="40"/>
      <c r="AC288" s="40"/>
      <c r="AD288" s="40"/>
      <c r="AE288" s="16"/>
      <c r="AF288" s="16"/>
      <c r="AG288" s="16"/>
      <c r="AH288" s="16"/>
      <c r="AI288" s="16"/>
      <c r="AJ288" s="16"/>
    </row>
    <row r="289" spans="1:36" ht="73.5" customHeight="1">
      <c r="A289" s="397">
        <v>129</v>
      </c>
      <c r="B289" s="398">
        <v>1218110</v>
      </c>
      <c r="C289" s="399" t="s">
        <v>147</v>
      </c>
      <c r="D289" s="233"/>
      <c r="E289" s="179">
        <f>E291+E294</f>
        <v>11709400</v>
      </c>
      <c r="F289" s="179">
        <f t="shared" ref="F289:V289" si="162">F291+F294</f>
        <v>1099947.5</v>
      </c>
      <c r="G289" s="179">
        <f t="shared" si="162"/>
        <v>1099947.5</v>
      </c>
      <c r="H289" s="179">
        <f t="shared" si="162"/>
        <v>0</v>
      </c>
      <c r="I289" s="179">
        <f t="shared" si="162"/>
        <v>0</v>
      </c>
      <c r="J289" s="179">
        <f t="shared" si="162"/>
        <v>0</v>
      </c>
      <c r="K289" s="179">
        <f t="shared" si="162"/>
        <v>0</v>
      </c>
      <c r="L289" s="179">
        <f t="shared" si="162"/>
        <v>0</v>
      </c>
      <c r="M289" s="179">
        <f t="shared" si="162"/>
        <v>0</v>
      </c>
      <c r="N289" s="179">
        <f t="shared" si="162"/>
        <v>0</v>
      </c>
      <c r="O289" s="179">
        <f t="shared" si="162"/>
        <v>0</v>
      </c>
      <c r="P289" s="179">
        <f t="shared" si="162"/>
        <v>0</v>
      </c>
      <c r="Q289" s="179">
        <f t="shared" si="162"/>
        <v>0</v>
      </c>
      <c r="R289" s="179">
        <f t="shared" si="162"/>
        <v>0</v>
      </c>
      <c r="S289" s="179">
        <f t="shared" si="162"/>
        <v>0</v>
      </c>
      <c r="T289" s="179">
        <f t="shared" si="162"/>
        <v>0</v>
      </c>
      <c r="U289" s="179">
        <f t="shared" si="162"/>
        <v>1099947.5</v>
      </c>
      <c r="V289" s="179">
        <f t="shared" si="162"/>
        <v>10609452.5</v>
      </c>
      <c r="W289" s="165">
        <f t="shared" si="161"/>
        <v>9.3937135976224226</v>
      </c>
      <c r="X289" s="40"/>
      <c r="Y289" s="40"/>
      <c r="Z289" s="40"/>
      <c r="AA289" s="40"/>
      <c r="AB289" s="40"/>
      <c r="AC289" s="40"/>
      <c r="AD289" s="40"/>
      <c r="AE289" s="16"/>
      <c r="AF289" s="16"/>
      <c r="AG289" s="16"/>
      <c r="AH289" s="16"/>
      <c r="AI289" s="16"/>
      <c r="AJ289" s="16"/>
    </row>
    <row r="290" spans="1:36" ht="0.75" hidden="1" customHeight="1">
      <c r="A290" s="400"/>
      <c r="B290" s="401"/>
      <c r="C290" s="402"/>
      <c r="D290" s="422" t="s">
        <v>246</v>
      </c>
      <c r="E290" s="180"/>
      <c r="F290" s="166">
        <f>G290+T290</f>
        <v>0</v>
      </c>
      <c r="G290" s="166"/>
      <c r="H290" s="172"/>
      <c r="I290" s="324"/>
      <c r="J290" s="324"/>
      <c r="K290" s="324"/>
      <c r="L290" s="182"/>
      <c r="M290" s="182"/>
      <c r="N290" s="182"/>
      <c r="O290" s="182"/>
      <c r="P290" s="182"/>
      <c r="Q290" s="182"/>
      <c r="R290" s="182"/>
      <c r="S290" s="182"/>
      <c r="T290" s="172">
        <f>H290+I290+J290+K290</f>
        <v>0</v>
      </c>
      <c r="U290" s="172">
        <v>0</v>
      </c>
      <c r="V290" s="165">
        <f>E290-F290</f>
        <v>0</v>
      </c>
      <c r="W290" s="165" t="e">
        <f t="shared" si="161"/>
        <v>#DIV/0!</v>
      </c>
      <c r="X290" s="40"/>
      <c r="Y290" s="40"/>
      <c r="Z290" s="40"/>
      <c r="AA290" s="40"/>
      <c r="AB290" s="40"/>
      <c r="AC290" s="40"/>
      <c r="AD290" s="40"/>
      <c r="AE290" s="16"/>
      <c r="AF290" s="16"/>
      <c r="AG290" s="16"/>
      <c r="AH290" s="16"/>
      <c r="AI290" s="16"/>
      <c r="AJ290" s="16"/>
    </row>
    <row r="291" spans="1:36" ht="13.5" customHeight="1">
      <c r="A291" s="416">
        <v>130</v>
      </c>
      <c r="B291" s="424">
        <v>3122</v>
      </c>
      <c r="C291" s="426" t="s">
        <v>41</v>
      </c>
      <c r="D291" s="423"/>
      <c r="E291" s="421">
        <v>1300000</v>
      </c>
      <c r="F291" s="428">
        <f>G291+T291</f>
        <v>1099947.5</v>
      </c>
      <c r="G291" s="428">
        <v>1099947.5</v>
      </c>
      <c r="H291" s="429"/>
      <c r="I291" s="430"/>
      <c r="J291" s="419"/>
      <c r="K291" s="419"/>
      <c r="L291" s="420"/>
      <c r="M291" s="420"/>
      <c r="N291" s="420"/>
      <c r="O291" s="420"/>
      <c r="P291" s="420"/>
      <c r="Q291" s="420"/>
      <c r="R291" s="420"/>
      <c r="S291" s="420"/>
      <c r="T291" s="429">
        <f>H291+I291+J291+K291</f>
        <v>0</v>
      </c>
      <c r="U291" s="429">
        <v>1099947.5</v>
      </c>
      <c r="V291" s="430">
        <f>E291-F291</f>
        <v>200052.5</v>
      </c>
      <c r="W291" s="430">
        <f t="shared" si="161"/>
        <v>84.611346153846156</v>
      </c>
      <c r="X291" s="40"/>
      <c r="Y291" s="40"/>
      <c r="Z291" s="40"/>
      <c r="AA291" s="40"/>
      <c r="AB291" s="40"/>
      <c r="AC291" s="40"/>
      <c r="AD291" s="40"/>
      <c r="AE291" s="16"/>
      <c r="AF291" s="16"/>
      <c r="AG291" s="16"/>
      <c r="AH291" s="16"/>
      <c r="AI291" s="16"/>
      <c r="AJ291" s="16"/>
    </row>
    <row r="292" spans="1:36" ht="63.75" customHeight="1">
      <c r="A292" s="417"/>
      <c r="B292" s="425"/>
      <c r="C292" s="427"/>
      <c r="D292" s="423"/>
      <c r="E292" s="417"/>
      <c r="F292" s="417"/>
      <c r="G292" s="417"/>
      <c r="H292" s="417"/>
      <c r="I292" s="417"/>
      <c r="J292" s="417"/>
      <c r="K292" s="417"/>
      <c r="L292" s="417"/>
      <c r="M292" s="417"/>
      <c r="N292" s="417"/>
      <c r="O292" s="417"/>
      <c r="P292" s="417"/>
      <c r="Q292" s="417"/>
      <c r="R292" s="417"/>
      <c r="S292" s="417"/>
      <c r="T292" s="417"/>
      <c r="U292" s="417"/>
      <c r="V292" s="417"/>
      <c r="W292" s="417"/>
      <c r="X292" s="40"/>
      <c r="Y292" s="40"/>
      <c r="Z292" s="40"/>
      <c r="AA292" s="40"/>
      <c r="AB292" s="40"/>
      <c r="AC292" s="40"/>
      <c r="AD292" s="40"/>
      <c r="AE292" s="16"/>
      <c r="AF292" s="16"/>
      <c r="AG292" s="16"/>
      <c r="AH292" s="16"/>
      <c r="AI292" s="16"/>
      <c r="AJ292" s="16"/>
    </row>
    <row r="293" spans="1:36" ht="157.5" hidden="1" customHeight="1">
      <c r="A293" s="418"/>
      <c r="B293" s="411">
        <v>3122</v>
      </c>
      <c r="C293" s="410" t="s">
        <v>41</v>
      </c>
      <c r="D293" s="413" t="s">
        <v>148</v>
      </c>
      <c r="E293" s="418"/>
      <c r="F293" s="418"/>
      <c r="G293" s="418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  <c r="T293" s="418"/>
      <c r="U293" s="418"/>
      <c r="V293" s="418"/>
      <c r="W293" s="418"/>
      <c r="X293" s="40"/>
      <c r="Y293" s="40"/>
      <c r="Z293" s="40"/>
      <c r="AA293" s="40"/>
      <c r="AB293" s="40"/>
      <c r="AC293" s="40"/>
      <c r="AD293" s="40"/>
      <c r="AE293" s="16"/>
      <c r="AF293" s="16"/>
      <c r="AG293" s="16"/>
      <c r="AH293" s="16"/>
      <c r="AI293" s="16"/>
      <c r="AJ293" s="16"/>
    </row>
    <row r="294" spans="1:36" ht="299.25" customHeight="1">
      <c r="A294" s="409"/>
      <c r="B294" s="168">
        <v>3110</v>
      </c>
      <c r="C294" s="116" t="s">
        <v>36</v>
      </c>
      <c r="D294" s="414" t="s">
        <v>245</v>
      </c>
      <c r="E294" s="300">
        <v>10409400</v>
      </c>
      <c r="F294" s="300">
        <f>G294+T294</f>
        <v>0</v>
      </c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300">
        <f>H294+I294</f>
        <v>0</v>
      </c>
      <c r="U294" s="405">
        <v>0</v>
      </c>
      <c r="V294" s="300">
        <f>E294-F294</f>
        <v>10409400</v>
      </c>
      <c r="W294" s="165">
        <f t="shared" si="161"/>
        <v>0</v>
      </c>
      <c r="X294" s="40"/>
      <c r="Y294" s="40"/>
      <c r="Z294" s="40"/>
      <c r="AA294" s="40"/>
      <c r="AB294" s="40"/>
      <c r="AC294" s="40"/>
      <c r="AD294" s="40"/>
      <c r="AE294" s="16"/>
      <c r="AF294" s="16"/>
      <c r="AG294" s="16"/>
      <c r="AH294" s="16"/>
      <c r="AI294" s="16"/>
      <c r="AJ294" s="16"/>
    </row>
    <row r="295" spans="1:36" ht="144" customHeight="1">
      <c r="A295" s="18">
        <v>131</v>
      </c>
      <c r="B295" s="358" t="s">
        <v>153</v>
      </c>
      <c r="C295" s="412"/>
      <c r="D295" s="224"/>
      <c r="E295" s="225">
        <f>E296+E299+E301+E303</f>
        <v>89024</v>
      </c>
      <c r="F295" s="225">
        <f t="shared" ref="F295:V295" si="163">F296+F299+F301+F303</f>
        <v>89024</v>
      </c>
      <c r="G295" s="225">
        <f t="shared" si="163"/>
        <v>89024</v>
      </c>
      <c r="H295" s="225">
        <f t="shared" si="163"/>
        <v>0</v>
      </c>
      <c r="I295" s="225">
        <f t="shared" si="163"/>
        <v>0</v>
      </c>
      <c r="J295" s="225">
        <f t="shared" si="163"/>
        <v>0</v>
      </c>
      <c r="K295" s="225">
        <f t="shared" si="163"/>
        <v>0</v>
      </c>
      <c r="L295" s="225">
        <f t="shared" si="163"/>
        <v>0</v>
      </c>
      <c r="M295" s="225">
        <f t="shared" si="163"/>
        <v>0</v>
      </c>
      <c r="N295" s="225">
        <f t="shared" si="163"/>
        <v>0</v>
      </c>
      <c r="O295" s="225">
        <f t="shared" si="163"/>
        <v>0</v>
      </c>
      <c r="P295" s="225">
        <f t="shared" si="163"/>
        <v>0</v>
      </c>
      <c r="Q295" s="225">
        <f t="shared" si="163"/>
        <v>0</v>
      </c>
      <c r="R295" s="225">
        <f t="shared" si="163"/>
        <v>0</v>
      </c>
      <c r="S295" s="225">
        <f t="shared" si="163"/>
        <v>0</v>
      </c>
      <c r="T295" s="225">
        <f t="shared" si="163"/>
        <v>0</v>
      </c>
      <c r="U295" s="225">
        <f t="shared" si="163"/>
        <v>89024</v>
      </c>
      <c r="V295" s="225">
        <f t="shared" si="163"/>
        <v>0</v>
      </c>
      <c r="W295" s="165">
        <f t="shared" si="161"/>
        <v>100</v>
      </c>
      <c r="X295" s="40"/>
      <c r="Y295" s="40"/>
      <c r="Z295" s="40"/>
      <c r="AA295" s="40"/>
      <c r="AB295" s="40"/>
      <c r="AC295" s="40"/>
      <c r="AD295" s="40"/>
      <c r="AE295" s="16"/>
      <c r="AF295" s="16"/>
      <c r="AG295" s="16"/>
      <c r="AH295" s="16"/>
      <c r="AI295" s="16"/>
      <c r="AJ295" s="16"/>
    </row>
    <row r="296" spans="1:36" ht="104.25" hidden="1" customHeight="1">
      <c r="A296" s="76">
        <v>124</v>
      </c>
      <c r="B296" s="238" t="s">
        <v>66</v>
      </c>
      <c r="C296" s="112" t="s">
        <v>64</v>
      </c>
      <c r="D296" s="223"/>
      <c r="E296" s="179">
        <f>E297+E298</f>
        <v>0</v>
      </c>
      <c r="F296" s="179">
        <f t="shared" ref="F296:V296" si="164">F297+F298</f>
        <v>0</v>
      </c>
      <c r="G296" s="179">
        <f t="shared" si="164"/>
        <v>0</v>
      </c>
      <c r="H296" s="179">
        <f t="shared" si="164"/>
        <v>0</v>
      </c>
      <c r="I296" s="179">
        <f t="shared" si="164"/>
        <v>0</v>
      </c>
      <c r="J296" s="179">
        <f t="shared" si="164"/>
        <v>0</v>
      </c>
      <c r="K296" s="179">
        <f t="shared" si="164"/>
        <v>0</v>
      </c>
      <c r="L296" s="179">
        <f t="shared" si="164"/>
        <v>0</v>
      </c>
      <c r="M296" s="179">
        <f t="shared" si="164"/>
        <v>0</v>
      </c>
      <c r="N296" s="179">
        <f t="shared" si="164"/>
        <v>0</v>
      </c>
      <c r="O296" s="179">
        <f t="shared" si="164"/>
        <v>0</v>
      </c>
      <c r="P296" s="179">
        <f t="shared" si="164"/>
        <v>0</v>
      </c>
      <c r="Q296" s="179">
        <f t="shared" si="164"/>
        <v>0</v>
      </c>
      <c r="R296" s="179">
        <f t="shared" si="164"/>
        <v>0</v>
      </c>
      <c r="S296" s="179">
        <f t="shared" si="164"/>
        <v>0</v>
      </c>
      <c r="T296" s="179">
        <f t="shared" si="164"/>
        <v>0</v>
      </c>
      <c r="U296" s="179">
        <f t="shared" si="164"/>
        <v>0</v>
      </c>
      <c r="V296" s="179">
        <f t="shared" si="164"/>
        <v>0</v>
      </c>
      <c r="W296" s="165" t="e">
        <f t="shared" si="161"/>
        <v>#DIV/0!</v>
      </c>
      <c r="X296" s="40"/>
      <c r="Y296" s="40"/>
      <c r="Z296" s="40"/>
      <c r="AA296" s="40"/>
      <c r="AB296" s="40"/>
      <c r="AC296" s="40"/>
      <c r="AD296" s="40"/>
      <c r="AE296" s="16"/>
      <c r="AF296" s="16"/>
      <c r="AG296" s="16"/>
      <c r="AH296" s="16"/>
      <c r="AI296" s="16"/>
      <c r="AJ296" s="16"/>
    </row>
    <row r="297" spans="1:36" ht="55.5" hidden="1" customHeight="1">
      <c r="A297" s="18">
        <v>125</v>
      </c>
      <c r="B297" s="239" t="s">
        <v>7</v>
      </c>
      <c r="C297" s="136" t="s">
        <v>36</v>
      </c>
      <c r="D297" s="229" t="s">
        <v>128</v>
      </c>
      <c r="E297" s="185"/>
      <c r="F297" s="185">
        <f>T297</f>
        <v>0</v>
      </c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5">
        <f>H297+I297+J297</f>
        <v>0</v>
      </c>
      <c r="U297" s="185">
        <v>0</v>
      </c>
      <c r="V297" s="185">
        <f>E297-F297</f>
        <v>0</v>
      </c>
      <c r="W297" s="185" t="e">
        <f>W301+W303</f>
        <v>#DIV/0!</v>
      </c>
      <c r="X297" s="40"/>
      <c r="Y297" s="40"/>
      <c r="Z297" s="40"/>
      <c r="AA297" s="40"/>
      <c r="AB297" s="40"/>
      <c r="AC297" s="40"/>
      <c r="AD297" s="40"/>
      <c r="AE297" s="16"/>
      <c r="AF297" s="16"/>
      <c r="AG297" s="16"/>
      <c r="AH297" s="16"/>
      <c r="AI297" s="16"/>
      <c r="AJ297" s="16"/>
    </row>
    <row r="298" spans="1:36" ht="50.25" hidden="1" customHeight="1">
      <c r="A298" s="18"/>
      <c r="B298" s="239"/>
      <c r="C298" s="249"/>
      <c r="D298" s="259"/>
      <c r="E298" s="185"/>
      <c r="F298" s="185">
        <f>T298</f>
        <v>0</v>
      </c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5">
        <f>H298+I298+J298</f>
        <v>0</v>
      </c>
      <c r="U298" s="186"/>
      <c r="V298" s="185">
        <f>E298-F298</f>
        <v>0</v>
      </c>
      <c r="W298" s="185" t="e">
        <f>W302+W304</f>
        <v>#DIV/0!</v>
      </c>
      <c r="X298" s="40"/>
      <c r="Y298" s="40"/>
      <c r="Z298" s="40"/>
      <c r="AA298" s="40"/>
      <c r="AB298" s="40"/>
      <c r="AC298" s="40"/>
      <c r="AD298" s="40"/>
      <c r="AE298" s="16"/>
      <c r="AF298" s="16"/>
      <c r="AG298" s="16"/>
      <c r="AH298" s="16"/>
      <c r="AI298" s="16"/>
      <c r="AJ298" s="16"/>
    </row>
    <row r="299" spans="1:36" ht="49.5" customHeight="1">
      <c r="A299" s="76">
        <v>132</v>
      </c>
      <c r="B299" s="388" t="s">
        <v>59</v>
      </c>
      <c r="C299" s="299" t="s">
        <v>56</v>
      </c>
      <c r="D299" s="223"/>
      <c r="E299" s="179">
        <f>E300</f>
        <v>59524</v>
      </c>
      <c r="F299" s="179">
        <f t="shared" ref="F299:V299" si="165">F300</f>
        <v>59524</v>
      </c>
      <c r="G299" s="179">
        <f t="shared" si="165"/>
        <v>59524</v>
      </c>
      <c r="H299" s="183">
        <f t="shared" si="165"/>
        <v>0</v>
      </c>
      <c r="I299" s="183">
        <f t="shared" si="165"/>
        <v>0</v>
      </c>
      <c r="J299" s="183">
        <f t="shared" si="165"/>
        <v>0</v>
      </c>
      <c r="K299" s="183">
        <f t="shared" si="165"/>
        <v>0</v>
      </c>
      <c r="L299" s="183">
        <f t="shared" si="165"/>
        <v>0</v>
      </c>
      <c r="M299" s="183">
        <f t="shared" si="165"/>
        <v>0</v>
      </c>
      <c r="N299" s="183">
        <f t="shared" si="165"/>
        <v>0</v>
      </c>
      <c r="O299" s="183">
        <f t="shared" si="165"/>
        <v>0</v>
      </c>
      <c r="P299" s="183">
        <f t="shared" si="165"/>
        <v>0</v>
      </c>
      <c r="Q299" s="183">
        <f t="shared" si="165"/>
        <v>0</v>
      </c>
      <c r="R299" s="183">
        <f t="shared" si="165"/>
        <v>0</v>
      </c>
      <c r="S299" s="183">
        <f t="shared" si="165"/>
        <v>0</v>
      </c>
      <c r="T299" s="183">
        <f t="shared" si="165"/>
        <v>0</v>
      </c>
      <c r="U299" s="179">
        <f t="shared" si="165"/>
        <v>59524</v>
      </c>
      <c r="V299" s="179">
        <f t="shared" si="165"/>
        <v>0</v>
      </c>
      <c r="W299" s="165">
        <f t="shared" ref="W299:W312" si="166">U299*100/E299</f>
        <v>100</v>
      </c>
      <c r="X299" s="40"/>
      <c r="Y299" s="40"/>
      <c r="Z299" s="40"/>
      <c r="AA299" s="40"/>
      <c r="AB299" s="40"/>
      <c r="AC299" s="40"/>
      <c r="AD299" s="40"/>
      <c r="AE299" s="16"/>
      <c r="AF299" s="16"/>
      <c r="AG299" s="16"/>
      <c r="AH299" s="16"/>
      <c r="AI299" s="16"/>
      <c r="AJ299" s="16"/>
    </row>
    <row r="300" spans="1:36" ht="81.75" customHeight="1">
      <c r="A300" s="18">
        <v>133</v>
      </c>
      <c r="B300" s="202" t="s">
        <v>7</v>
      </c>
      <c r="C300" s="116" t="s">
        <v>36</v>
      </c>
      <c r="D300" s="208" t="s">
        <v>182</v>
      </c>
      <c r="E300" s="180">
        <v>59524</v>
      </c>
      <c r="F300" s="166">
        <f>G300+T300</f>
        <v>59524</v>
      </c>
      <c r="G300" s="166">
        <v>59524</v>
      </c>
      <c r="H300" s="172"/>
      <c r="I300" s="165"/>
      <c r="J300" s="324"/>
      <c r="K300" s="324"/>
      <c r="L300" s="182"/>
      <c r="M300" s="182"/>
      <c r="N300" s="182"/>
      <c r="O300" s="182"/>
      <c r="P300" s="182"/>
      <c r="Q300" s="182"/>
      <c r="R300" s="182"/>
      <c r="S300" s="182"/>
      <c r="T300" s="172">
        <f>H300+I300+J300+K300</f>
        <v>0</v>
      </c>
      <c r="U300" s="172">
        <v>59524</v>
      </c>
      <c r="V300" s="165">
        <f>E300-F300</f>
        <v>0</v>
      </c>
      <c r="W300" s="165">
        <f t="shared" si="166"/>
        <v>100</v>
      </c>
      <c r="X300" s="40"/>
      <c r="Y300" s="40"/>
      <c r="Z300" s="40"/>
      <c r="AA300" s="40"/>
      <c r="AB300" s="40"/>
      <c r="AC300" s="40"/>
      <c r="AD300" s="40"/>
      <c r="AE300" s="16"/>
      <c r="AF300" s="16"/>
      <c r="AG300" s="16"/>
      <c r="AH300" s="16"/>
      <c r="AI300" s="16"/>
      <c r="AJ300" s="16"/>
    </row>
    <row r="301" spans="1:36" ht="59.25" customHeight="1">
      <c r="A301" s="76">
        <v>134</v>
      </c>
      <c r="B301" s="389" t="s">
        <v>50</v>
      </c>
      <c r="C301" s="297" t="s">
        <v>17</v>
      </c>
      <c r="D301" s="223"/>
      <c r="E301" s="179">
        <f>E302</f>
        <v>29500</v>
      </c>
      <c r="F301" s="179">
        <f t="shared" ref="F301:V301" si="167">F302</f>
        <v>29500</v>
      </c>
      <c r="G301" s="179">
        <f t="shared" si="167"/>
        <v>29500</v>
      </c>
      <c r="H301" s="183">
        <f t="shared" si="167"/>
        <v>0</v>
      </c>
      <c r="I301" s="183">
        <f t="shared" si="167"/>
        <v>0</v>
      </c>
      <c r="J301" s="183">
        <f t="shared" si="167"/>
        <v>0</v>
      </c>
      <c r="K301" s="183">
        <f t="shared" si="167"/>
        <v>0</v>
      </c>
      <c r="L301" s="183">
        <f t="shared" si="167"/>
        <v>0</v>
      </c>
      <c r="M301" s="183">
        <f t="shared" si="167"/>
        <v>0</v>
      </c>
      <c r="N301" s="183">
        <f t="shared" si="167"/>
        <v>0</v>
      </c>
      <c r="O301" s="183">
        <f t="shared" si="167"/>
        <v>0</v>
      </c>
      <c r="P301" s="183">
        <f t="shared" si="167"/>
        <v>0</v>
      </c>
      <c r="Q301" s="183">
        <f t="shared" si="167"/>
        <v>0</v>
      </c>
      <c r="R301" s="183">
        <f t="shared" si="167"/>
        <v>0</v>
      </c>
      <c r="S301" s="183">
        <f t="shared" si="167"/>
        <v>0</v>
      </c>
      <c r="T301" s="183">
        <f t="shared" si="167"/>
        <v>0</v>
      </c>
      <c r="U301" s="179">
        <f t="shared" si="167"/>
        <v>29500</v>
      </c>
      <c r="V301" s="179">
        <f t="shared" si="167"/>
        <v>0</v>
      </c>
      <c r="W301" s="165">
        <f t="shared" si="166"/>
        <v>100</v>
      </c>
      <c r="X301" s="40"/>
      <c r="Y301" s="40"/>
      <c r="Z301" s="40"/>
      <c r="AA301" s="40"/>
      <c r="AB301" s="40"/>
      <c r="AC301" s="40"/>
      <c r="AD301" s="40"/>
      <c r="AE301" s="16"/>
      <c r="AF301" s="16"/>
      <c r="AG301" s="16"/>
      <c r="AH301" s="16"/>
      <c r="AI301" s="16"/>
      <c r="AJ301" s="16"/>
    </row>
    <row r="302" spans="1:36" ht="79.5" customHeight="1">
      <c r="A302" s="18">
        <v>135</v>
      </c>
      <c r="B302" s="298" t="s">
        <v>61</v>
      </c>
      <c r="C302" s="355" t="s">
        <v>11</v>
      </c>
      <c r="D302" s="117" t="s">
        <v>129</v>
      </c>
      <c r="E302" s="180">
        <v>29500</v>
      </c>
      <c r="F302" s="166">
        <f>G302+T302</f>
        <v>29500</v>
      </c>
      <c r="G302" s="166">
        <v>29500</v>
      </c>
      <c r="H302" s="172"/>
      <c r="I302" s="165"/>
      <c r="J302" s="165"/>
      <c r="K302" s="165"/>
      <c r="L302" s="165"/>
      <c r="M302" s="182"/>
      <c r="N302" s="182"/>
      <c r="O302" s="182"/>
      <c r="P302" s="182"/>
      <c r="Q302" s="182"/>
      <c r="R302" s="182"/>
      <c r="S302" s="182"/>
      <c r="T302" s="172">
        <f>H302+I302+J302+K302+L302+M302+N302+O302</f>
        <v>0</v>
      </c>
      <c r="U302" s="172">
        <v>29500</v>
      </c>
      <c r="V302" s="165">
        <f>E302-F302</f>
        <v>0</v>
      </c>
      <c r="W302" s="165">
        <f t="shared" si="166"/>
        <v>100</v>
      </c>
      <c r="X302" s="40"/>
      <c r="Y302" s="40"/>
      <c r="Z302" s="40"/>
      <c r="AA302" s="40"/>
      <c r="AB302" s="40"/>
      <c r="AC302" s="40"/>
      <c r="AD302" s="40"/>
      <c r="AE302" s="16"/>
      <c r="AF302" s="16"/>
      <c r="AG302" s="16"/>
      <c r="AH302" s="16"/>
      <c r="AI302" s="16"/>
      <c r="AJ302" s="16"/>
    </row>
    <row r="303" spans="1:36" ht="100.5" hidden="1" customHeight="1">
      <c r="A303" s="76">
        <v>130</v>
      </c>
      <c r="B303" s="389" t="s">
        <v>67</v>
      </c>
      <c r="C303" s="236" t="s">
        <v>68</v>
      </c>
      <c r="D303" s="240"/>
      <c r="E303" s="179">
        <f>E304</f>
        <v>0</v>
      </c>
      <c r="F303" s="179">
        <f t="shared" ref="F303:V303" si="168">F304</f>
        <v>0</v>
      </c>
      <c r="G303" s="179">
        <f t="shared" si="168"/>
        <v>0</v>
      </c>
      <c r="H303" s="179">
        <f t="shared" si="168"/>
        <v>0</v>
      </c>
      <c r="I303" s="179">
        <f t="shared" si="168"/>
        <v>0</v>
      </c>
      <c r="J303" s="179">
        <f t="shared" si="168"/>
        <v>0</v>
      </c>
      <c r="K303" s="179">
        <f t="shared" si="168"/>
        <v>0</v>
      </c>
      <c r="L303" s="179">
        <f t="shared" si="168"/>
        <v>0</v>
      </c>
      <c r="M303" s="179">
        <f t="shared" si="168"/>
        <v>0</v>
      </c>
      <c r="N303" s="179">
        <f t="shared" si="168"/>
        <v>0</v>
      </c>
      <c r="O303" s="179">
        <f t="shared" si="168"/>
        <v>0</v>
      </c>
      <c r="P303" s="179">
        <f t="shared" si="168"/>
        <v>0</v>
      </c>
      <c r="Q303" s="179">
        <f t="shared" si="168"/>
        <v>0</v>
      </c>
      <c r="R303" s="179">
        <f t="shared" si="168"/>
        <v>0</v>
      </c>
      <c r="S303" s="179">
        <f t="shared" si="168"/>
        <v>0</v>
      </c>
      <c r="T303" s="179">
        <f t="shared" si="168"/>
        <v>0</v>
      </c>
      <c r="U303" s="179">
        <f t="shared" si="168"/>
        <v>0</v>
      </c>
      <c r="V303" s="179">
        <f t="shared" si="168"/>
        <v>0</v>
      </c>
      <c r="W303" s="165" t="e">
        <f t="shared" si="166"/>
        <v>#DIV/0!</v>
      </c>
      <c r="X303" s="40"/>
      <c r="Y303" s="40"/>
      <c r="Z303" s="40"/>
      <c r="AA303" s="40"/>
      <c r="AB303" s="40"/>
      <c r="AC303" s="40"/>
      <c r="AD303" s="40"/>
      <c r="AE303" s="16"/>
      <c r="AF303" s="16"/>
      <c r="AG303" s="16"/>
      <c r="AH303" s="16"/>
      <c r="AI303" s="16"/>
      <c r="AJ303" s="16"/>
    </row>
    <row r="304" spans="1:36" ht="78.75" hidden="1" customHeight="1">
      <c r="A304" s="18">
        <v>131</v>
      </c>
      <c r="B304" s="298" t="s">
        <v>61</v>
      </c>
      <c r="C304" s="355" t="s">
        <v>11</v>
      </c>
      <c r="D304" s="117" t="s">
        <v>130</v>
      </c>
      <c r="E304" s="180"/>
      <c r="F304" s="166">
        <f>G304+T304</f>
        <v>0</v>
      </c>
      <c r="G304" s="166">
        <f>T304</f>
        <v>0</v>
      </c>
      <c r="H304" s="323"/>
      <c r="I304" s="324"/>
      <c r="J304" s="324"/>
      <c r="K304" s="324"/>
      <c r="L304" s="182"/>
      <c r="M304" s="182"/>
      <c r="N304" s="182"/>
      <c r="O304" s="182"/>
      <c r="P304" s="182"/>
      <c r="Q304" s="182"/>
      <c r="R304" s="182"/>
      <c r="S304" s="182"/>
      <c r="T304" s="172">
        <f>H304+I304+J304+K304</f>
        <v>0</v>
      </c>
      <c r="U304" s="172">
        <v>0</v>
      </c>
      <c r="V304" s="165">
        <f>E304-F304</f>
        <v>0</v>
      </c>
      <c r="W304" s="165" t="e">
        <f t="shared" si="166"/>
        <v>#DIV/0!</v>
      </c>
      <c r="X304" s="40"/>
      <c r="Y304" s="40"/>
      <c r="Z304" s="40"/>
      <c r="AA304" s="40"/>
      <c r="AB304" s="40"/>
      <c r="AC304" s="40"/>
      <c r="AD304" s="40"/>
      <c r="AE304" s="16"/>
      <c r="AF304" s="16"/>
      <c r="AG304" s="16"/>
      <c r="AH304" s="16"/>
      <c r="AI304" s="16"/>
      <c r="AJ304" s="16"/>
    </row>
    <row r="305" spans="1:36" ht="114" customHeight="1">
      <c r="A305" s="123">
        <v>136</v>
      </c>
      <c r="B305" s="129">
        <v>37</v>
      </c>
      <c r="C305" s="199" t="s">
        <v>88</v>
      </c>
      <c r="D305" s="128"/>
      <c r="E305" s="174">
        <f>E306+E308</f>
        <v>24720</v>
      </c>
      <c r="F305" s="174">
        <f t="shared" ref="F305:V305" si="169">F306+F308</f>
        <v>24720</v>
      </c>
      <c r="G305" s="174">
        <f t="shared" si="169"/>
        <v>24720</v>
      </c>
      <c r="H305" s="174">
        <f t="shared" si="169"/>
        <v>0</v>
      </c>
      <c r="I305" s="174">
        <f t="shared" si="169"/>
        <v>0</v>
      </c>
      <c r="J305" s="174">
        <f t="shared" si="169"/>
        <v>0</v>
      </c>
      <c r="K305" s="174">
        <f t="shared" si="169"/>
        <v>0</v>
      </c>
      <c r="L305" s="174">
        <f t="shared" si="169"/>
        <v>0</v>
      </c>
      <c r="M305" s="174">
        <f t="shared" si="169"/>
        <v>0</v>
      </c>
      <c r="N305" s="174">
        <f t="shared" si="169"/>
        <v>0</v>
      </c>
      <c r="O305" s="174">
        <f t="shared" si="169"/>
        <v>0</v>
      </c>
      <c r="P305" s="174">
        <f t="shared" si="169"/>
        <v>0</v>
      </c>
      <c r="Q305" s="174">
        <f t="shared" si="169"/>
        <v>0</v>
      </c>
      <c r="R305" s="174">
        <f t="shared" si="169"/>
        <v>0</v>
      </c>
      <c r="S305" s="174">
        <f t="shared" si="169"/>
        <v>0</v>
      </c>
      <c r="T305" s="174">
        <f t="shared" si="169"/>
        <v>0</v>
      </c>
      <c r="U305" s="174">
        <f t="shared" si="169"/>
        <v>24720</v>
      </c>
      <c r="V305" s="174">
        <f t="shared" si="169"/>
        <v>0</v>
      </c>
      <c r="W305" s="165">
        <f t="shared" si="166"/>
        <v>100</v>
      </c>
      <c r="X305" s="40"/>
      <c r="Y305" s="40"/>
      <c r="Z305" s="40"/>
      <c r="AA305" s="40"/>
      <c r="AB305" s="40"/>
      <c r="AC305" s="40"/>
      <c r="AD305" s="40"/>
      <c r="AE305" s="16"/>
      <c r="AF305" s="16"/>
      <c r="AG305" s="16"/>
      <c r="AH305" s="16"/>
      <c r="AI305" s="16"/>
      <c r="AJ305" s="16"/>
    </row>
    <row r="306" spans="1:36" ht="75.75" hidden="1" customHeight="1">
      <c r="A306" s="64">
        <v>133</v>
      </c>
      <c r="B306" s="65" t="s">
        <v>39</v>
      </c>
      <c r="C306" s="85" t="s">
        <v>16</v>
      </c>
      <c r="D306" s="67"/>
      <c r="E306" s="175">
        <f>E307</f>
        <v>0</v>
      </c>
      <c r="F306" s="175">
        <f t="shared" ref="F306:V306" si="170">F307</f>
        <v>0</v>
      </c>
      <c r="G306" s="175">
        <f t="shared" si="170"/>
        <v>0</v>
      </c>
      <c r="H306" s="176">
        <f t="shared" si="170"/>
        <v>0</v>
      </c>
      <c r="I306" s="176">
        <f t="shared" si="170"/>
        <v>0</v>
      </c>
      <c r="J306" s="176">
        <f t="shared" si="170"/>
        <v>0</v>
      </c>
      <c r="K306" s="176">
        <f t="shared" si="170"/>
        <v>0</v>
      </c>
      <c r="L306" s="176">
        <f t="shared" si="170"/>
        <v>0</v>
      </c>
      <c r="M306" s="176">
        <f t="shared" si="170"/>
        <v>0</v>
      </c>
      <c r="N306" s="176">
        <f t="shared" si="170"/>
        <v>0</v>
      </c>
      <c r="O306" s="176">
        <f t="shared" si="170"/>
        <v>0</v>
      </c>
      <c r="P306" s="176">
        <f t="shared" si="170"/>
        <v>0</v>
      </c>
      <c r="Q306" s="176">
        <f t="shared" si="170"/>
        <v>0</v>
      </c>
      <c r="R306" s="176">
        <f t="shared" si="170"/>
        <v>0</v>
      </c>
      <c r="S306" s="176">
        <f t="shared" si="170"/>
        <v>0</v>
      </c>
      <c r="T306" s="175">
        <f t="shared" si="170"/>
        <v>0</v>
      </c>
      <c r="U306" s="175">
        <f t="shared" si="170"/>
        <v>0</v>
      </c>
      <c r="V306" s="175">
        <f t="shared" si="170"/>
        <v>0</v>
      </c>
      <c r="W306" s="165" t="e">
        <f t="shared" si="166"/>
        <v>#DIV/0!</v>
      </c>
      <c r="X306" s="40"/>
      <c r="Y306" s="40"/>
      <c r="Z306" s="40"/>
      <c r="AA306" s="40"/>
      <c r="AB306" s="40"/>
      <c r="AC306" s="40"/>
      <c r="AD306" s="40"/>
      <c r="AE306" s="16"/>
      <c r="AF306" s="16"/>
      <c r="AG306" s="16"/>
      <c r="AH306" s="16"/>
      <c r="AI306" s="16"/>
      <c r="AJ306" s="16"/>
    </row>
    <row r="307" spans="1:36" ht="57.75" hidden="1" customHeight="1">
      <c r="A307" s="43">
        <v>134</v>
      </c>
      <c r="B307" s="57">
        <v>3110</v>
      </c>
      <c r="C307" s="357" t="s">
        <v>1</v>
      </c>
      <c r="D307" s="90" t="s">
        <v>87</v>
      </c>
      <c r="E307" s="177"/>
      <c r="F307" s="172">
        <f>G307+T307</f>
        <v>0</v>
      </c>
      <c r="G307" s="172">
        <f>T307</f>
        <v>0</v>
      </c>
      <c r="H307" s="325"/>
      <c r="I307" s="184"/>
      <c r="J307" s="184"/>
      <c r="K307" s="184"/>
      <c r="L307" s="172"/>
      <c r="M307" s="172"/>
      <c r="N307" s="172"/>
      <c r="O307" s="172"/>
      <c r="P307" s="172"/>
      <c r="Q307" s="172"/>
      <c r="R307" s="172"/>
      <c r="S307" s="172"/>
      <c r="T307" s="172">
        <f>H307+I307+J307+K307+L307+M307+N307+O307+P307+Q307+R307+S307</f>
        <v>0</v>
      </c>
      <c r="U307" s="163">
        <v>0</v>
      </c>
      <c r="V307" s="165">
        <f>E307-F307</f>
        <v>0</v>
      </c>
      <c r="W307" s="165" t="e">
        <f t="shared" si="166"/>
        <v>#DIV/0!</v>
      </c>
      <c r="X307" s="40"/>
      <c r="Y307" s="40"/>
      <c r="Z307" s="40"/>
      <c r="AA307" s="40"/>
      <c r="AB307" s="40"/>
      <c r="AC307" s="40"/>
      <c r="AD307" s="40"/>
      <c r="AE307" s="16"/>
      <c r="AF307" s="16"/>
      <c r="AG307" s="16"/>
      <c r="AH307" s="16"/>
      <c r="AI307" s="16"/>
      <c r="AJ307" s="16"/>
    </row>
    <row r="308" spans="1:36" ht="36.75" customHeight="1">
      <c r="A308" s="76">
        <v>137</v>
      </c>
      <c r="B308" s="84">
        <v>3717520</v>
      </c>
      <c r="C308" s="299" t="s">
        <v>56</v>
      </c>
      <c r="D308" s="216"/>
      <c r="E308" s="179">
        <f>E309</f>
        <v>24720</v>
      </c>
      <c r="F308" s="179">
        <f t="shared" ref="F308:V308" si="171">F309</f>
        <v>24720</v>
      </c>
      <c r="G308" s="179">
        <f t="shared" si="171"/>
        <v>24720</v>
      </c>
      <c r="H308" s="179">
        <f t="shared" si="171"/>
        <v>0</v>
      </c>
      <c r="I308" s="179">
        <f t="shared" si="171"/>
        <v>0</v>
      </c>
      <c r="J308" s="179">
        <f t="shared" si="171"/>
        <v>0</v>
      </c>
      <c r="K308" s="179">
        <f t="shared" si="171"/>
        <v>0</v>
      </c>
      <c r="L308" s="179">
        <f t="shared" si="171"/>
        <v>0</v>
      </c>
      <c r="M308" s="179">
        <f t="shared" si="171"/>
        <v>0</v>
      </c>
      <c r="N308" s="179">
        <f t="shared" si="171"/>
        <v>0</v>
      </c>
      <c r="O308" s="179">
        <f t="shared" si="171"/>
        <v>0</v>
      </c>
      <c r="P308" s="179">
        <f t="shared" si="171"/>
        <v>0</v>
      </c>
      <c r="Q308" s="179">
        <f t="shared" si="171"/>
        <v>0</v>
      </c>
      <c r="R308" s="179">
        <f t="shared" si="171"/>
        <v>0</v>
      </c>
      <c r="S308" s="179">
        <f t="shared" si="171"/>
        <v>0</v>
      </c>
      <c r="T308" s="179">
        <f t="shared" si="171"/>
        <v>0</v>
      </c>
      <c r="U308" s="179">
        <f t="shared" si="171"/>
        <v>24720</v>
      </c>
      <c r="V308" s="179">
        <f t="shared" si="171"/>
        <v>0</v>
      </c>
      <c r="W308" s="165">
        <f t="shared" si="166"/>
        <v>100</v>
      </c>
      <c r="X308" s="40"/>
      <c r="Y308" s="40"/>
      <c r="Z308" s="40"/>
      <c r="AA308" s="40"/>
      <c r="AB308" s="40"/>
      <c r="AC308" s="40"/>
      <c r="AD308" s="40"/>
      <c r="AE308" s="16"/>
      <c r="AF308" s="16"/>
      <c r="AG308" s="16"/>
      <c r="AH308" s="16"/>
      <c r="AI308" s="16"/>
      <c r="AJ308" s="16"/>
    </row>
    <row r="309" spans="1:36" ht="72.75" customHeight="1">
      <c r="A309" s="43">
        <v>138</v>
      </c>
      <c r="B309" s="57">
        <v>3110</v>
      </c>
      <c r="C309" s="116" t="s">
        <v>36</v>
      </c>
      <c r="D309" s="208" t="s">
        <v>60</v>
      </c>
      <c r="E309" s="177">
        <v>24720</v>
      </c>
      <c r="F309" s="172">
        <f>G309+T309</f>
        <v>24720</v>
      </c>
      <c r="G309" s="172">
        <v>24720</v>
      </c>
      <c r="H309" s="325"/>
      <c r="I309" s="184"/>
      <c r="J309" s="184"/>
      <c r="K309" s="184"/>
      <c r="L309" s="172"/>
      <c r="M309" s="172"/>
      <c r="N309" s="172"/>
      <c r="O309" s="172"/>
      <c r="P309" s="172"/>
      <c r="Q309" s="172"/>
      <c r="R309" s="172"/>
      <c r="S309" s="172"/>
      <c r="T309" s="172">
        <f>H309+I309+J309</f>
        <v>0</v>
      </c>
      <c r="U309" s="163">
        <v>24720</v>
      </c>
      <c r="V309" s="165">
        <f>E309-F309</f>
        <v>0</v>
      </c>
      <c r="W309" s="165">
        <f t="shared" si="166"/>
        <v>100</v>
      </c>
      <c r="X309" s="40"/>
      <c r="Y309" s="40"/>
      <c r="Z309" s="40"/>
      <c r="AA309" s="40"/>
      <c r="AB309" s="40"/>
      <c r="AC309" s="40"/>
      <c r="AD309" s="40"/>
      <c r="AE309" s="16"/>
      <c r="AF309" s="16"/>
      <c r="AG309" s="16"/>
      <c r="AH309" s="16"/>
      <c r="AI309" s="16"/>
      <c r="AJ309" s="16"/>
    </row>
    <row r="310" spans="1:36" ht="51" customHeight="1">
      <c r="A310" s="130">
        <v>139</v>
      </c>
      <c r="B310" s="133"/>
      <c r="C310" s="132"/>
      <c r="D310" s="266" t="s">
        <v>9</v>
      </c>
      <c r="E310" s="173">
        <f t="shared" ref="E310:V310" si="172">E51+E102+E163+E190+E206+E305+E178+E295</f>
        <v>81996678</v>
      </c>
      <c r="F310" s="173">
        <f t="shared" si="172"/>
        <v>47054609.439999998</v>
      </c>
      <c r="G310" s="173">
        <f t="shared" si="172"/>
        <v>47054609.439999998</v>
      </c>
      <c r="H310" s="173">
        <f t="shared" si="172"/>
        <v>0</v>
      </c>
      <c r="I310" s="173">
        <f t="shared" si="172"/>
        <v>0</v>
      </c>
      <c r="J310" s="173">
        <f t="shared" si="172"/>
        <v>0</v>
      </c>
      <c r="K310" s="173">
        <f t="shared" si="172"/>
        <v>0</v>
      </c>
      <c r="L310" s="173">
        <f t="shared" si="172"/>
        <v>0</v>
      </c>
      <c r="M310" s="173">
        <f t="shared" si="172"/>
        <v>0</v>
      </c>
      <c r="N310" s="173">
        <f t="shared" si="172"/>
        <v>0</v>
      </c>
      <c r="O310" s="173">
        <f t="shared" si="172"/>
        <v>0</v>
      </c>
      <c r="P310" s="173">
        <f t="shared" si="172"/>
        <v>0</v>
      </c>
      <c r="Q310" s="173">
        <f t="shared" si="172"/>
        <v>0</v>
      </c>
      <c r="R310" s="173">
        <f t="shared" si="172"/>
        <v>0</v>
      </c>
      <c r="S310" s="173">
        <f t="shared" si="172"/>
        <v>0</v>
      </c>
      <c r="T310" s="173">
        <f t="shared" si="172"/>
        <v>0</v>
      </c>
      <c r="U310" s="173">
        <f t="shared" si="172"/>
        <v>47054609.439999998</v>
      </c>
      <c r="V310" s="173">
        <f t="shared" si="172"/>
        <v>34942068.560000002</v>
      </c>
      <c r="W310" s="165">
        <f t="shared" si="166"/>
        <v>57.385994881402389</v>
      </c>
      <c r="X310" s="72"/>
      <c r="Y310" s="72"/>
      <c r="Z310" s="72"/>
      <c r="AA310" s="72"/>
      <c r="AB310" s="72"/>
      <c r="AC310" s="72"/>
      <c r="AD310" s="72"/>
      <c r="AE310" s="16"/>
      <c r="AF310" s="16"/>
      <c r="AG310" s="16"/>
      <c r="AH310" s="16"/>
      <c r="AI310" s="16"/>
      <c r="AJ310" s="16"/>
    </row>
    <row r="311" spans="1:36" ht="54" customHeight="1">
      <c r="A311" s="86">
        <v>140</v>
      </c>
      <c r="B311" s="87"/>
      <c r="C311" s="88"/>
      <c r="D311" s="265" t="s">
        <v>10</v>
      </c>
      <c r="E311" s="193">
        <f t="shared" ref="E311:V311" si="173">E50+E310</f>
        <v>89000982</v>
      </c>
      <c r="F311" s="193">
        <f t="shared" si="173"/>
        <v>49544729.839999996</v>
      </c>
      <c r="G311" s="193">
        <f t="shared" si="173"/>
        <v>49544729.839999996</v>
      </c>
      <c r="H311" s="193">
        <f t="shared" si="173"/>
        <v>0</v>
      </c>
      <c r="I311" s="193">
        <f t="shared" si="173"/>
        <v>0</v>
      </c>
      <c r="J311" s="193">
        <f t="shared" si="173"/>
        <v>0</v>
      </c>
      <c r="K311" s="193">
        <f t="shared" si="173"/>
        <v>0</v>
      </c>
      <c r="L311" s="193">
        <f t="shared" si="173"/>
        <v>0</v>
      </c>
      <c r="M311" s="193">
        <f t="shared" si="173"/>
        <v>0</v>
      </c>
      <c r="N311" s="193">
        <f t="shared" si="173"/>
        <v>0</v>
      </c>
      <c r="O311" s="193">
        <f t="shared" si="173"/>
        <v>0</v>
      </c>
      <c r="P311" s="193">
        <f t="shared" si="173"/>
        <v>0</v>
      </c>
      <c r="Q311" s="193">
        <f t="shared" si="173"/>
        <v>0</v>
      </c>
      <c r="R311" s="193">
        <f t="shared" si="173"/>
        <v>0</v>
      </c>
      <c r="S311" s="193">
        <f t="shared" si="173"/>
        <v>0</v>
      </c>
      <c r="T311" s="193">
        <f t="shared" si="173"/>
        <v>0</v>
      </c>
      <c r="U311" s="193">
        <f t="shared" si="173"/>
        <v>49544729.839999996</v>
      </c>
      <c r="V311" s="193">
        <f t="shared" si="173"/>
        <v>39456252.160000004</v>
      </c>
      <c r="W311" s="165">
        <f t="shared" si="166"/>
        <v>55.667621555007109</v>
      </c>
      <c r="X311" s="72"/>
      <c r="Y311" s="72"/>
      <c r="Z311" s="72"/>
      <c r="AA311" s="72"/>
      <c r="AB311" s="72"/>
      <c r="AC311" s="72"/>
      <c r="AD311" s="72"/>
      <c r="AE311" s="16"/>
      <c r="AF311" s="16"/>
      <c r="AG311" s="16"/>
      <c r="AH311" s="16"/>
      <c r="AI311" s="16"/>
      <c r="AJ311" s="16"/>
    </row>
    <row r="312" spans="1:36" ht="56.25" customHeight="1">
      <c r="A312" s="86">
        <v>141</v>
      </c>
      <c r="B312" s="263"/>
      <c r="C312" s="264"/>
      <c r="D312" s="265" t="s">
        <v>90</v>
      </c>
      <c r="E312" s="268">
        <f>E311-E313</f>
        <v>85091657</v>
      </c>
      <c r="F312" s="268">
        <f t="shared" ref="F312:V312" si="174">F311-F313</f>
        <v>49544729.839999996</v>
      </c>
      <c r="G312" s="268">
        <f t="shared" si="174"/>
        <v>49544729.839999996</v>
      </c>
      <c r="H312" s="268">
        <f t="shared" si="174"/>
        <v>0</v>
      </c>
      <c r="I312" s="268">
        <f t="shared" si="174"/>
        <v>0</v>
      </c>
      <c r="J312" s="268">
        <f t="shared" si="174"/>
        <v>0</v>
      </c>
      <c r="K312" s="268">
        <f t="shared" si="174"/>
        <v>0</v>
      </c>
      <c r="L312" s="268">
        <f t="shared" si="174"/>
        <v>0</v>
      </c>
      <c r="M312" s="268">
        <f t="shared" si="174"/>
        <v>0</v>
      </c>
      <c r="N312" s="268">
        <f t="shared" si="174"/>
        <v>0</v>
      </c>
      <c r="O312" s="268">
        <f t="shared" si="174"/>
        <v>0</v>
      </c>
      <c r="P312" s="268">
        <f t="shared" si="174"/>
        <v>0</v>
      </c>
      <c r="Q312" s="268">
        <f t="shared" si="174"/>
        <v>0</v>
      </c>
      <c r="R312" s="268">
        <f t="shared" si="174"/>
        <v>0</v>
      </c>
      <c r="S312" s="268">
        <f t="shared" si="174"/>
        <v>0</v>
      </c>
      <c r="T312" s="268">
        <f t="shared" si="174"/>
        <v>0</v>
      </c>
      <c r="U312" s="268">
        <f t="shared" si="174"/>
        <v>49544729.839999996</v>
      </c>
      <c r="V312" s="268">
        <f t="shared" si="174"/>
        <v>36183112.160000004</v>
      </c>
      <c r="W312" s="165">
        <f t="shared" si="166"/>
        <v>58.225132271193168</v>
      </c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</row>
    <row r="313" spans="1:36" ht="39.75" customHeight="1">
      <c r="A313" s="43">
        <v>142</v>
      </c>
      <c r="B313" s="41"/>
      <c r="C313" s="44"/>
      <c r="D313" s="260" t="s">
        <v>89</v>
      </c>
      <c r="E313" s="269">
        <f>E314+E315</f>
        <v>3909325</v>
      </c>
      <c r="F313" s="267"/>
      <c r="G313" s="267"/>
      <c r="H313" s="267"/>
      <c r="I313" s="267"/>
      <c r="J313" s="267"/>
      <c r="K313" s="267"/>
      <c r="L313" s="267"/>
      <c r="M313" s="267"/>
      <c r="N313" s="267"/>
      <c r="O313" s="267"/>
      <c r="P313" s="267"/>
      <c r="Q313" s="267"/>
      <c r="R313" s="267"/>
      <c r="S313" s="267"/>
      <c r="T313" s="267"/>
      <c r="U313" s="267"/>
      <c r="V313" s="271">
        <f>V314+V315+V316</f>
        <v>3273140</v>
      </c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</row>
    <row r="314" spans="1:36" ht="130.5" customHeight="1">
      <c r="A314" s="43">
        <v>143</v>
      </c>
      <c r="B314" s="46"/>
      <c r="C314" s="261" t="s">
        <v>184</v>
      </c>
      <c r="D314" s="117" t="s">
        <v>173</v>
      </c>
      <c r="E314" s="180">
        <v>3273140</v>
      </c>
      <c r="F314" s="380">
        <v>0</v>
      </c>
      <c r="G314" s="17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405">
        <v>0</v>
      </c>
      <c r="V314" s="165">
        <f>E314-F314</f>
        <v>3273140</v>
      </c>
      <c r="W314" s="415" t="s">
        <v>249</v>
      </c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</row>
    <row r="315" spans="1:36" ht="96.75" customHeight="1">
      <c r="A315" s="43">
        <v>144</v>
      </c>
      <c r="B315" s="46"/>
      <c r="C315" s="261" t="s">
        <v>235</v>
      </c>
      <c r="D315" s="90" t="s">
        <v>216</v>
      </c>
      <c r="E315" s="180">
        <v>636185</v>
      </c>
      <c r="F315" s="404">
        <v>636185</v>
      </c>
      <c r="G315" s="17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5">
        <v>636185</v>
      </c>
      <c r="V315" s="165">
        <f>E315-F315</f>
        <v>0</v>
      </c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</row>
    <row r="316" spans="1:36" ht="97.5" hidden="1" customHeight="1">
      <c r="A316" s="43"/>
      <c r="B316" s="46"/>
      <c r="C316" s="261"/>
      <c r="D316" s="262"/>
      <c r="E316" s="270"/>
      <c r="F316" s="17"/>
      <c r="G316" s="17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</row>
    <row r="317" spans="1:36" ht="108.75" hidden="1" customHeight="1">
      <c r="A317" s="43"/>
      <c r="B317" s="46"/>
      <c r="C317" s="261"/>
      <c r="D317" s="148"/>
      <c r="E317" s="270"/>
      <c r="F317" s="17"/>
      <c r="G317" s="17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</row>
    <row r="318" spans="1:36" ht="32.25" hidden="1" customHeight="1">
      <c r="A318" s="43"/>
      <c r="B318" s="41"/>
      <c r="C318" s="50"/>
      <c r="D318" s="8"/>
      <c r="E318" s="269"/>
      <c r="F318" s="17"/>
      <c r="G318" s="17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</row>
    <row r="319" spans="1:36" ht="37.5" hidden="1" customHeight="1">
      <c r="A319" s="43"/>
      <c r="B319" s="46"/>
      <c r="C319" s="49"/>
      <c r="D319" s="8"/>
      <c r="E319" s="270"/>
      <c r="F319" s="17"/>
      <c r="G319" s="17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</row>
    <row r="320" spans="1:36" ht="22.5" hidden="1" customHeight="1">
      <c r="A320" s="43"/>
      <c r="B320" s="41"/>
      <c r="C320" s="50"/>
      <c r="D320" s="8"/>
      <c r="E320" s="269"/>
      <c r="F320" s="17"/>
      <c r="G320" s="17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</row>
    <row r="321" spans="1:36" ht="37.5" hidden="1" customHeight="1">
      <c r="A321" s="43"/>
      <c r="B321" s="46"/>
      <c r="C321" s="49"/>
      <c r="D321" s="8"/>
      <c r="E321" s="10"/>
      <c r="F321" s="17"/>
      <c r="G321" s="17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</row>
    <row r="322" spans="1:36" ht="27.75" hidden="1" customHeight="1">
      <c r="A322" s="43"/>
      <c r="B322" s="41"/>
      <c r="C322" s="51"/>
      <c r="D322" s="9"/>
      <c r="E322" s="14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</row>
    <row r="323" spans="1:36" ht="19.5" hidden="1" customHeight="1">
      <c r="A323" s="18"/>
      <c r="B323" s="29"/>
      <c r="C323" s="24"/>
      <c r="D323" s="9"/>
      <c r="E323" s="14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</row>
    <row r="324" spans="1:36" ht="39.75" hidden="1" customHeight="1">
      <c r="A324" s="18"/>
      <c r="B324" s="21"/>
      <c r="C324" s="22"/>
      <c r="D324" s="9"/>
      <c r="E324" s="11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</row>
    <row r="325" spans="1:36" ht="26.25" customHeight="1">
      <c r="A325" s="18"/>
      <c r="B325" s="21"/>
      <c r="C325" s="19"/>
      <c r="D325" s="9"/>
      <c r="E325" s="11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</row>
    <row r="326" spans="1:36" ht="20.25" customHeight="1">
      <c r="A326" s="18"/>
      <c r="B326" s="29"/>
      <c r="C326" s="24"/>
      <c r="D326" s="9"/>
      <c r="E326" s="14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</row>
    <row r="327" spans="1:36" ht="34.5" customHeight="1">
      <c r="A327" s="18"/>
      <c r="B327" s="21"/>
      <c r="C327" s="22"/>
      <c r="D327" s="9"/>
      <c r="E327" s="11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</row>
    <row r="328" spans="1:36" ht="21.75" customHeight="1">
      <c r="A328" s="18"/>
      <c r="B328" s="21"/>
      <c r="C328" s="19"/>
      <c r="D328" s="9"/>
      <c r="E328" s="11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</row>
    <row r="329" spans="1:36" ht="19.5" customHeight="1">
      <c r="A329" s="18"/>
      <c r="B329" s="29"/>
      <c r="C329" s="23"/>
      <c r="D329" s="9"/>
      <c r="E329" s="14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</row>
    <row r="330" spans="1:36" ht="21.75" customHeight="1">
      <c r="A330" s="18"/>
      <c r="B330" s="21"/>
      <c r="C330" s="19"/>
      <c r="D330" s="9"/>
      <c r="E330" s="11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</row>
    <row r="331" spans="1:36" ht="21.75" customHeight="1">
      <c r="A331" s="43"/>
      <c r="B331" s="41"/>
      <c r="C331" s="48"/>
      <c r="D331" s="9"/>
      <c r="E331" s="14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</row>
    <row r="332" spans="1:36" ht="21.75" customHeight="1">
      <c r="A332" s="43"/>
      <c r="B332" s="46"/>
      <c r="C332" s="49"/>
      <c r="D332" s="9"/>
      <c r="E332" s="11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</row>
    <row r="333" spans="1:36" ht="32.25" customHeight="1">
      <c r="A333" s="43"/>
      <c r="B333" s="56"/>
      <c r="C333" s="48"/>
      <c r="D333" s="9"/>
      <c r="E333" s="14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</row>
    <row r="334" spans="1:36" ht="22.5" customHeight="1">
      <c r="A334" s="43"/>
      <c r="B334" s="56"/>
      <c r="C334" s="52"/>
      <c r="D334" s="9"/>
      <c r="E334" s="14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</row>
    <row r="335" spans="1:36" ht="22.5" customHeight="1">
      <c r="A335" s="43"/>
      <c r="B335" s="57"/>
      <c r="C335" s="47"/>
      <c r="D335" s="9"/>
      <c r="E335" s="11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</row>
    <row r="336" spans="1:36" ht="33.75" customHeight="1">
      <c r="A336" s="43"/>
      <c r="B336" s="58"/>
      <c r="C336" s="44"/>
      <c r="D336" s="9"/>
      <c r="E336" s="12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</row>
    <row r="337" spans="1:36" ht="20.25">
      <c r="A337" s="43"/>
      <c r="B337" s="58"/>
      <c r="C337" s="53"/>
      <c r="D337" s="9"/>
      <c r="E337" s="12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</row>
    <row r="338" spans="1:36" ht="25.5" customHeight="1">
      <c r="A338" s="43"/>
      <c r="B338" s="59"/>
      <c r="C338" s="54"/>
      <c r="D338" s="8"/>
      <c r="E338" s="10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</row>
    <row r="339" spans="1:36" ht="25.5" customHeight="1">
      <c r="A339" s="43"/>
      <c r="B339" s="60"/>
      <c r="C339" s="53"/>
      <c r="D339" s="8"/>
      <c r="E339" s="12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</row>
    <row r="340" spans="1:36" ht="33" customHeight="1">
      <c r="A340" s="43"/>
      <c r="B340" s="59"/>
      <c r="C340" s="49"/>
      <c r="D340" s="8"/>
      <c r="E340" s="10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</row>
    <row r="341" spans="1:36" ht="21" customHeight="1">
      <c r="A341" s="43"/>
      <c r="B341" s="61"/>
      <c r="C341" s="47"/>
      <c r="D341" s="34"/>
      <c r="E341" s="11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</row>
    <row r="342" spans="1:36" ht="22.5" customHeight="1">
      <c r="A342" s="43"/>
      <c r="B342" s="60"/>
      <c r="C342" s="50"/>
      <c r="D342" s="34"/>
      <c r="E342" s="14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</row>
    <row r="343" spans="1:36" ht="20.25">
      <c r="A343" s="43"/>
      <c r="B343" s="59"/>
      <c r="C343" s="49"/>
      <c r="D343" s="13"/>
      <c r="E343" s="11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</row>
    <row r="344" spans="1:36" ht="36.75" customHeight="1">
      <c r="A344" s="43"/>
      <c r="B344" s="41"/>
      <c r="C344" s="55"/>
      <c r="D344" s="13"/>
      <c r="E344" s="14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</row>
    <row r="345" spans="1:36" ht="23.25" customHeight="1">
      <c r="A345" s="43"/>
      <c r="B345" s="62"/>
      <c r="C345" s="44"/>
      <c r="D345" s="13"/>
      <c r="E345" s="14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</row>
    <row r="346" spans="1:36" ht="31.5" customHeight="1">
      <c r="A346" s="43"/>
      <c r="B346" s="46"/>
      <c r="C346" s="22"/>
      <c r="D346" s="13"/>
      <c r="E346" s="11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</row>
    <row r="347" spans="1:36" ht="20.25">
      <c r="A347" s="43"/>
      <c r="B347" s="59"/>
      <c r="C347" s="24"/>
      <c r="D347" s="33"/>
      <c r="E347" s="14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</row>
    <row r="348" spans="1:36" ht="20.25">
      <c r="A348" s="43"/>
      <c r="B348" s="59"/>
      <c r="C348" s="22"/>
      <c r="D348" s="33"/>
      <c r="E348" s="14"/>
      <c r="F348" s="30"/>
      <c r="G348" s="30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</row>
    <row r="349" spans="1:36" s="31" customFormat="1" ht="15.75">
      <c r="B349" s="25"/>
      <c r="C349" s="26"/>
      <c r="D349" s="27"/>
      <c r="E349" s="28"/>
    </row>
    <row r="350" spans="1:36" s="31" customFormat="1" ht="15.75">
      <c r="B350" s="25"/>
      <c r="C350" s="26"/>
      <c r="D350" s="27"/>
      <c r="E350" s="28"/>
    </row>
    <row r="351" spans="1:36" s="31" customFormat="1" ht="20.25">
      <c r="B351" s="25"/>
      <c r="C351" s="36"/>
      <c r="D351" s="37"/>
      <c r="E351" s="32"/>
    </row>
    <row r="352" spans="1:36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15"/>
    </row>
    <row r="357" spans="2:5" ht="18.75">
      <c r="B357" s="5"/>
      <c r="C357" s="1"/>
      <c r="D357" s="1"/>
      <c r="E357" s="15"/>
    </row>
    <row r="358" spans="2:5" ht="18.75">
      <c r="B358" s="5"/>
      <c r="C358" s="1"/>
      <c r="D358" s="1"/>
      <c r="E358" s="15"/>
    </row>
    <row r="359" spans="2:5" ht="18.75">
      <c r="B359" s="5"/>
      <c r="C359" s="1"/>
      <c r="D359" s="1"/>
      <c r="E359" s="15"/>
    </row>
    <row r="360" spans="2:5" ht="18.75">
      <c r="B360" s="5"/>
      <c r="C360" s="1"/>
      <c r="D360" s="1"/>
      <c r="E360" s="15"/>
    </row>
    <row r="361" spans="2:5" ht="18.75">
      <c r="B361" s="5"/>
      <c r="C361" s="1"/>
      <c r="D361" s="1"/>
      <c r="E361" s="15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3"/>
    </row>
    <row r="553" spans="2:5" ht="18.75">
      <c r="B553" s="5"/>
      <c r="C553" s="1"/>
      <c r="D553" s="1"/>
      <c r="E553" s="3"/>
    </row>
    <row r="554" spans="2:5" ht="18.75">
      <c r="B554" s="5"/>
      <c r="C554" s="1"/>
      <c r="D554" s="1"/>
      <c r="E554" s="3"/>
    </row>
    <row r="555" spans="2:5" ht="18.75">
      <c r="B555" s="5"/>
      <c r="C555" s="1"/>
      <c r="D555" s="1"/>
      <c r="E555" s="3"/>
    </row>
    <row r="556" spans="2:5" ht="18.75">
      <c r="B556" s="5"/>
      <c r="C556" s="1"/>
      <c r="D556" s="1"/>
      <c r="E556" s="3"/>
    </row>
    <row r="557" spans="2:5" ht="18.75">
      <c r="B557" s="5"/>
      <c r="C557" s="1"/>
      <c r="D557" s="1"/>
      <c r="E557" s="3"/>
    </row>
    <row r="558" spans="2:5" ht="18.75">
      <c r="B558" s="5"/>
      <c r="C558" s="1"/>
      <c r="D558" s="1"/>
      <c r="E558" s="3"/>
    </row>
    <row r="559" spans="2:5" ht="18.75">
      <c r="B559" s="5"/>
      <c r="C559" s="1"/>
      <c r="D559" s="1"/>
      <c r="E559" s="3"/>
    </row>
    <row r="560" spans="2:5" ht="18.75">
      <c r="B560" s="5"/>
      <c r="C560" s="1"/>
      <c r="D560" s="1"/>
      <c r="E560" s="3"/>
    </row>
    <row r="561" spans="2:5" ht="18.75">
      <c r="B561" s="5"/>
      <c r="C561" s="1"/>
      <c r="D561" s="1"/>
      <c r="E561" s="3"/>
    </row>
    <row r="562" spans="2:5" ht="18.75">
      <c r="B562" s="5"/>
      <c r="C562" s="1"/>
      <c r="D562" s="1"/>
      <c r="E562" s="3"/>
    </row>
    <row r="563" spans="2:5" ht="18.75">
      <c r="B563" s="5"/>
      <c r="C563" s="1"/>
      <c r="D563" s="1"/>
      <c r="E563" s="3"/>
    </row>
    <row r="564" spans="2:5" ht="18.75">
      <c r="B564" s="5"/>
      <c r="C564" s="1"/>
      <c r="D564" s="1"/>
      <c r="E564" s="3"/>
    </row>
    <row r="565" spans="2:5" ht="18.75">
      <c r="B565" s="5"/>
      <c r="C565" s="1"/>
      <c r="D565" s="1"/>
      <c r="E565" s="3"/>
    </row>
    <row r="566" spans="2:5" ht="18.75">
      <c r="B566" s="5"/>
      <c r="C566" s="1"/>
      <c r="D566" s="1"/>
      <c r="E566" s="3"/>
    </row>
    <row r="567" spans="2:5" ht="18.75">
      <c r="B567" s="5"/>
      <c r="C567" s="1"/>
      <c r="D567" s="1"/>
      <c r="E567" s="3"/>
    </row>
    <row r="568" spans="2:5" ht="18.75">
      <c r="B568" s="5"/>
      <c r="C568" s="1"/>
      <c r="D568" s="1"/>
      <c r="E568" s="3"/>
    </row>
    <row r="569" spans="2:5" ht="18.75">
      <c r="B569" s="5"/>
      <c r="C569" s="1"/>
      <c r="D569" s="1"/>
      <c r="E569" s="3"/>
    </row>
    <row r="570" spans="2:5" ht="18.75">
      <c r="B570" s="5"/>
      <c r="C570" s="1"/>
      <c r="D570" s="1"/>
      <c r="E570" s="3"/>
    </row>
    <row r="571" spans="2:5" ht="18.75">
      <c r="B571" s="5"/>
      <c r="C571" s="1"/>
      <c r="D571" s="1"/>
      <c r="E571" s="3"/>
    </row>
    <row r="572" spans="2:5" ht="18.75">
      <c r="B572" s="5"/>
      <c r="C572" s="1"/>
      <c r="D572" s="1"/>
      <c r="E572" s="3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.75">
      <c r="B696" s="5"/>
      <c r="C696" s="1"/>
      <c r="D696" s="1"/>
      <c r="E696" s="2"/>
    </row>
    <row r="697" spans="2:5" ht="18.75">
      <c r="B697" s="5"/>
      <c r="C697" s="1"/>
      <c r="D697" s="1"/>
      <c r="E697" s="2"/>
    </row>
    <row r="698" spans="2:5" ht="18.75">
      <c r="B698" s="5"/>
      <c r="C698" s="1"/>
      <c r="D698" s="1"/>
      <c r="E698" s="2"/>
    </row>
    <row r="699" spans="2:5" ht="18.75">
      <c r="B699" s="5"/>
      <c r="C699" s="1"/>
      <c r="D699" s="1"/>
      <c r="E699" s="2"/>
    </row>
    <row r="700" spans="2:5" ht="18.75">
      <c r="B700" s="5"/>
      <c r="C700" s="1"/>
      <c r="D700" s="1"/>
      <c r="E700" s="2"/>
    </row>
    <row r="701" spans="2:5" ht="18.75">
      <c r="B701" s="5"/>
      <c r="C701" s="1"/>
      <c r="D701" s="1"/>
      <c r="E701" s="2"/>
    </row>
    <row r="702" spans="2:5" ht="18.75">
      <c r="B702" s="5"/>
      <c r="C702" s="1"/>
      <c r="D702" s="1"/>
      <c r="E702" s="2"/>
    </row>
    <row r="703" spans="2:5" ht="18.75">
      <c r="B703" s="5"/>
      <c r="C703" s="1"/>
      <c r="D703" s="1"/>
      <c r="E703" s="2"/>
    </row>
    <row r="704" spans="2:5" ht="18.75">
      <c r="B704" s="5"/>
      <c r="C704" s="1"/>
      <c r="D704" s="1"/>
      <c r="E704" s="2"/>
    </row>
    <row r="705" spans="2:5" ht="18.75">
      <c r="B705" s="5"/>
      <c r="C705" s="1"/>
      <c r="D705" s="1"/>
      <c r="E705" s="2"/>
    </row>
    <row r="706" spans="2:5" ht="18.75">
      <c r="B706" s="5"/>
      <c r="C706" s="1"/>
      <c r="D706" s="1"/>
      <c r="E706" s="2"/>
    </row>
    <row r="707" spans="2:5" ht="18.75">
      <c r="B707" s="5"/>
      <c r="C707" s="1"/>
      <c r="D707" s="1"/>
      <c r="E707" s="2"/>
    </row>
    <row r="708" spans="2:5" ht="18.75">
      <c r="B708" s="5"/>
      <c r="C708" s="1"/>
      <c r="D708" s="1"/>
      <c r="E708" s="2"/>
    </row>
    <row r="709" spans="2:5" ht="18.75">
      <c r="B709" s="5"/>
      <c r="C709" s="1"/>
      <c r="D709" s="1"/>
      <c r="E709" s="2"/>
    </row>
    <row r="710" spans="2:5" ht="18.75">
      <c r="B710" s="5"/>
      <c r="C710" s="1"/>
      <c r="D710" s="1"/>
      <c r="E710" s="2"/>
    </row>
    <row r="711" spans="2:5" ht="18.75">
      <c r="B711" s="5"/>
      <c r="C711" s="1"/>
      <c r="D711" s="1"/>
      <c r="E711" s="2"/>
    </row>
    <row r="712" spans="2:5" ht="18.75">
      <c r="B712" s="5"/>
      <c r="C712" s="1"/>
      <c r="D712" s="1"/>
      <c r="E712" s="2"/>
    </row>
    <row r="713" spans="2:5" ht="18.75">
      <c r="B713" s="5"/>
      <c r="C713" s="1"/>
      <c r="D713" s="1"/>
      <c r="E713" s="2"/>
    </row>
    <row r="714" spans="2:5" ht="18.75">
      <c r="B714" s="5"/>
      <c r="C714" s="1"/>
      <c r="D714" s="1"/>
      <c r="E714" s="2"/>
    </row>
    <row r="715" spans="2:5" ht="18.75">
      <c r="B715" s="5"/>
      <c r="C715" s="1"/>
      <c r="D715" s="1"/>
      <c r="E715" s="2"/>
    </row>
    <row r="716" spans="2:5" ht="18.75">
      <c r="B716" s="5"/>
      <c r="C716" s="1"/>
      <c r="D716" s="1"/>
      <c r="E716" s="2"/>
    </row>
    <row r="717" spans="2:5" ht="18">
      <c r="C717" s="4"/>
      <c r="D717" s="4"/>
      <c r="E717" s="2"/>
    </row>
    <row r="718" spans="2:5" ht="18">
      <c r="C718" s="4"/>
      <c r="D718" s="4"/>
      <c r="E718" s="2"/>
    </row>
    <row r="719" spans="2:5" ht="18">
      <c r="C719" s="4"/>
      <c r="D719" s="4"/>
      <c r="E719" s="2"/>
    </row>
    <row r="720" spans="2:5" ht="18">
      <c r="C720" s="4"/>
      <c r="D720" s="4"/>
      <c r="E720" s="2"/>
    </row>
    <row r="721" spans="3:5" ht="18">
      <c r="C721" s="4"/>
      <c r="D721" s="4"/>
      <c r="E721" s="2"/>
    </row>
    <row r="722" spans="3:5" ht="18">
      <c r="C722" s="4"/>
      <c r="D722" s="4"/>
      <c r="E722" s="2"/>
    </row>
    <row r="723" spans="3:5" ht="18">
      <c r="C723" s="4"/>
      <c r="D723" s="4"/>
      <c r="E723" s="2"/>
    </row>
    <row r="724" spans="3:5" ht="18">
      <c r="C724" s="4"/>
      <c r="D724" s="4"/>
      <c r="E724" s="2"/>
    </row>
    <row r="725" spans="3:5" ht="18">
      <c r="C725" s="4"/>
      <c r="D725" s="4"/>
      <c r="E725" s="2"/>
    </row>
    <row r="726" spans="3:5" ht="18">
      <c r="C726" s="4"/>
      <c r="D726" s="4"/>
      <c r="E726" s="2"/>
    </row>
    <row r="727" spans="3:5" ht="18">
      <c r="C727" s="4"/>
      <c r="D727" s="4"/>
      <c r="E727" s="2"/>
    </row>
    <row r="728" spans="3:5" ht="18">
      <c r="C728" s="4"/>
      <c r="D728" s="4"/>
      <c r="E728" s="2"/>
    </row>
    <row r="729" spans="3:5" ht="18">
      <c r="C729" s="4"/>
      <c r="D729" s="4"/>
      <c r="E729" s="2"/>
    </row>
    <row r="730" spans="3:5" ht="18">
      <c r="C730" s="4"/>
      <c r="D730" s="4"/>
      <c r="E730" s="2"/>
    </row>
    <row r="731" spans="3:5" ht="18">
      <c r="C731" s="4"/>
      <c r="D731" s="4"/>
      <c r="E731" s="2"/>
    </row>
    <row r="732" spans="3:5" ht="18">
      <c r="C732" s="4"/>
      <c r="D732" s="4"/>
      <c r="E732" s="2"/>
    </row>
    <row r="733" spans="3:5" ht="18">
      <c r="C733" s="4"/>
      <c r="D733" s="4"/>
      <c r="E733" s="2"/>
    </row>
    <row r="734" spans="3:5" ht="18">
      <c r="C734" s="4"/>
      <c r="D734" s="4"/>
      <c r="E734" s="2"/>
    </row>
    <row r="735" spans="3:5" ht="18">
      <c r="C735" s="4"/>
      <c r="D735" s="4"/>
      <c r="E735" s="2"/>
    </row>
    <row r="736" spans="3:5" ht="18">
      <c r="C736" s="4"/>
      <c r="D736" s="4"/>
      <c r="E736" s="2"/>
    </row>
    <row r="737" spans="3:5" ht="18">
      <c r="C737" s="4"/>
      <c r="D737" s="4"/>
      <c r="E737" s="2"/>
    </row>
    <row r="738" spans="3:5" ht="18">
      <c r="C738" s="4"/>
      <c r="D738" s="4"/>
      <c r="E738" s="2"/>
    </row>
    <row r="739" spans="3:5" ht="18">
      <c r="C739" s="4"/>
      <c r="D739" s="4"/>
      <c r="E739" s="2"/>
    </row>
    <row r="740" spans="3:5" ht="18">
      <c r="C740" s="4"/>
      <c r="D740" s="4"/>
      <c r="E740" s="2"/>
    </row>
    <row r="741" spans="3:5" ht="18">
      <c r="C741" s="4"/>
      <c r="D741" s="4"/>
      <c r="E741" s="2"/>
    </row>
    <row r="742" spans="3:5" ht="18">
      <c r="C742" s="4"/>
      <c r="D742" s="4"/>
      <c r="E742" s="2"/>
    </row>
    <row r="743" spans="3:5" ht="18">
      <c r="C743" s="4"/>
      <c r="D743" s="4"/>
      <c r="E743" s="2"/>
    </row>
    <row r="744" spans="3:5" ht="18">
      <c r="C744" s="4"/>
      <c r="D744" s="4"/>
      <c r="E744" s="2"/>
    </row>
    <row r="745" spans="3:5" ht="18">
      <c r="C745" s="4"/>
      <c r="D745" s="4"/>
      <c r="E745" s="2"/>
    </row>
    <row r="746" spans="3:5" ht="18">
      <c r="C746" s="4"/>
      <c r="D746" s="4"/>
      <c r="E746" s="2"/>
    </row>
    <row r="747" spans="3:5" ht="18">
      <c r="C747" s="4"/>
      <c r="D747" s="4"/>
      <c r="E747" s="2"/>
    </row>
    <row r="748" spans="3:5" ht="18">
      <c r="C748" s="4"/>
      <c r="D748" s="4"/>
      <c r="E748" s="2"/>
    </row>
    <row r="749" spans="3:5" ht="18">
      <c r="C749" s="4"/>
      <c r="D749" s="4"/>
      <c r="E749" s="2"/>
    </row>
    <row r="750" spans="3:5" ht="18">
      <c r="C750" s="4"/>
      <c r="D750" s="4"/>
      <c r="E750" s="2"/>
    </row>
    <row r="751" spans="3:5" ht="18">
      <c r="C751" s="4"/>
      <c r="D751" s="4"/>
      <c r="E751" s="2"/>
    </row>
    <row r="752" spans="3:5" ht="18">
      <c r="C752" s="4"/>
      <c r="D752" s="4"/>
      <c r="E752" s="2"/>
    </row>
    <row r="753" spans="3:5" ht="18">
      <c r="C753" s="4"/>
      <c r="D753" s="4"/>
      <c r="E753" s="2"/>
    </row>
    <row r="754" spans="3:5" ht="18">
      <c r="C754" s="4"/>
      <c r="D754" s="4"/>
      <c r="E754" s="2"/>
    </row>
    <row r="755" spans="3:5" ht="18">
      <c r="C755" s="4"/>
      <c r="D755" s="4"/>
      <c r="E755" s="2"/>
    </row>
    <row r="756" spans="3:5" ht="18">
      <c r="C756" s="4"/>
      <c r="D756" s="4"/>
      <c r="E756" s="2"/>
    </row>
    <row r="757" spans="3:5" ht="18">
      <c r="C757" s="4"/>
      <c r="D757" s="4"/>
      <c r="E757" s="2"/>
    </row>
    <row r="758" spans="3:5" ht="18">
      <c r="C758" s="4"/>
      <c r="D758" s="4"/>
      <c r="E758" s="2"/>
    </row>
    <row r="759" spans="3:5" ht="18">
      <c r="C759" s="4"/>
      <c r="D759" s="4"/>
      <c r="E759" s="2"/>
    </row>
    <row r="760" spans="3:5" ht="18">
      <c r="C760" s="4"/>
      <c r="D760" s="4"/>
      <c r="E760" s="2"/>
    </row>
    <row r="761" spans="3:5" ht="18">
      <c r="C761" s="4"/>
      <c r="D761" s="4"/>
      <c r="E761" s="2"/>
    </row>
    <row r="762" spans="3:5" ht="18">
      <c r="C762" s="4"/>
      <c r="D762" s="4"/>
      <c r="E762" s="2"/>
    </row>
    <row r="763" spans="3:5" ht="18">
      <c r="C763" s="4"/>
      <c r="D763" s="4"/>
      <c r="E763" s="2"/>
    </row>
    <row r="764" spans="3:5" ht="18">
      <c r="C764" s="4"/>
      <c r="D764" s="4"/>
      <c r="E764" s="2"/>
    </row>
    <row r="765" spans="3:5" ht="18">
      <c r="C765" s="4"/>
      <c r="D765" s="4"/>
      <c r="E765" s="2"/>
    </row>
    <row r="766" spans="3:5" ht="18">
      <c r="C766" s="4"/>
      <c r="D766" s="4"/>
      <c r="E766" s="2"/>
    </row>
    <row r="767" spans="3:5" ht="18">
      <c r="C767" s="4"/>
      <c r="D767" s="4"/>
      <c r="E767" s="2"/>
    </row>
    <row r="768" spans="3:5" ht="18">
      <c r="C768" s="4"/>
      <c r="D768" s="4"/>
      <c r="E768" s="2"/>
    </row>
    <row r="769" spans="3:5" ht="18">
      <c r="C769" s="4"/>
      <c r="D769" s="4"/>
      <c r="E769" s="2"/>
    </row>
    <row r="770" spans="3:5" ht="18">
      <c r="C770" s="4"/>
      <c r="D770" s="4"/>
      <c r="E770" s="2"/>
    </row>
    <row r="771" spans="3:5" ht="18">
      <c r="C771" s="4"/>
      <c r="D771" s="4"/>
      <c r="E771" s="2"/>
    </row>
    <row r="772" spans="3:5" ht="18">
      <c r="C772" s="4"/>
      <c r="D772" s="4"/>
      <c r="E772" s="2"/>
    </row>
    <row r="773" spans="3:5" ht="18">
      <c r="C773" s="4"/>
      <c r="D773" s="4"/>
      <c r="E773" s="2"/>
    </row>
    <row r="774" spans="3:5" ht="18">
      <c r="C774" s="4"/>
      <c r="D774" s="4"/>
      <c r="E774" s="2"/>
    </row>
    <row r="775" spans="3:5" ht="18">
      <c r="C775" s="4"/>
      <c r="D775" s="4"/>
      <c r="E775" s="2"/>
    </row>
    <row r="776" spans="3:5" ht="18">
      <c r="C776" s="4"/>
      <c r="D776" s="4"/>
      <c r="E776" s="2"/>
    </row>
    <row r="777" spans="3:5" ht="18">
      <c r="C777" s="4"/>
      <c r="D777" s="4"/>
      <c r="E777" s="2"/>
    </row>
    <row r="778" spans="3:5" ht="18">
      <c r="C778" s="4"/>
      <c r="D778" s="4"/>
      <c r="E778" s="2"/>
    </row>
    <row r="779" spans="3:5" ht="18">
      <c r="C779" s="4"/>
      <c r="D779" s="4"/>
      <c r="E779" s="2"/>
    </row>
    <row r="780" spans="3:5" ht="18">
      <c r="C780" s="4"/>
      <c r="D780" s="4"/>
      <c r="E780" s="2"/>
    </row>
    <row r="781" spans="3:5" ht="18">
      <c r="C781" s="4"/>
      <c r="D781" s="4"/>
      <c r="E781" s="2"/>
    </row>
    <row r="782" spans="3:5" ht="18">
      <c r="C782" s="4"/>
      <c r="D782" s="4"/>
      <c r="E782" s="2"/>
    </row>
    <row r="783" spans="3:5" ht="18">
      <c r="C783" s="4"/>
      <c r="D783" s="4"/>
      <c r="E783" s="2"/>
    </row>
    <row r="784" spans="3:5" ht="18">
      <c r="C784" s="4"/>
      <c r="D784" s="4"/>
      <c r="E784" s="2"/>
    </row>
    <row r="785" spans="3:5" ht="18">
      <c r="C785" s="4"/>
      <c r="D785" s="4"/>
      <c r="E785" s="2"/>
    </row>
    <row r="786" spans="3:5" ht="18">
      <c r="C786" s="4"/>
      <c r="D786" s="4"/>
      <c r="E786" s="2"/>
    </row>
    <row r="787" spans="3:5" ht="18">
      <c r="C787" s="4"/>
      <c r="D787" s="4"/>
      <c r="E787" s="2"/>
    </row>
    <row r="788" spans="3:5" ht="18">
      <c r="C788" s="4"/>
      <c r="D788" s="4"/>
      <c r="E788" s="2"/>
    </row>
    <row r="789" spans="3:5" ht="18">
      <c r="C789" s="4"/>
      <c r="D789" s="4"/>
      <c r="E789" s="2"/>
    </row>
    <row r="790" spans="3:5" ht="18">
      <c r="C790" s="4"/>
      <c r="D790" s="4"/>
      <c r="E790" s="2"/>
    </row>
    <row r="791" spans="3:5" ht="18">
      <c r="E791" s="2"/>
    </row>
    <row r="792" spans="3:5" ht="18">
      <c r="E792" s="2"/>
    </row>
    <row r="793" spans="3:5" ht="18">
      <c r="E793" s="2"/>
    </row>
    <row r="794" spans="3:5" ht="18">
      <c r="E794" s="2"/>
    </row>
    <row r="795" spans="3:5" ht="18">
      <c r="E795" s="2"/>
    </row>
    <row r="796" spans="3:5" ht="18">
      <c r="E796" s="2"/>
    </row>
    <row r="797" spans="3:5" ht="18">
      <c r="E797" s="2"/>
    </row>
    <row r="798" spans="3:5" ht="18">
      <c r="E798" s="2"/>
    </row>
    <row r="799" spans="3:5" ht="18">
      <c r="E799" s="2"/>
    </row>
    <row r="800" spans="3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  <row r="1898" spans="5:5" ht="18">
      <c r="E1898" s="2"/>
    </row>
    <row r="1899" spans="5:5" ht="18">
      <c r="E1899" s="2"/>
    </row>
    <row r="1900" spans="5:5" ht="18">
      <c r="E1900" s="2"/>
    </row>
    <row r="1901" spans="5:5" ht="18">
      <c r="E1901" s="2"/>
    </row>
    <row r="1902" spans="5:5" ht="18">
      <c r="E1902" s="2"/>
    </row>
    <row r="1903" spans="5:5" ht="18">
      <c r="E1903" s="2"/>
    </row>
    <row r="1904" spans="5:5" ht="18">
      <c r="E1904" s="2"/>
    </row>
    <row r="1905" spans="5:5" ht="18">
      <c r="E1905" s="2"/>
    </row>
    <row r="1906" spans="5:5" ht="18">
      <c r="E1906" s="2"/>
    </row>
    <row r="1907" spans="5:5" ht="18">
      <c r="E1907" s="2"/>
    </row>
    <row r="1908" spans="5:5" ht="18">
      <c r="E1908" s="2"/>
    </row>
    <row r="1909" spans="5:5" ht="18">
      <c r="E1909" s="2"/>
    </row>
    <row r="1910" spans="5:5" ht="18">
      <c r="E1910" s="2"/>
    </row>
    <row r="1911" spans="5:5" ht="18">
      <c r="E1911" s="2"/>
    </row>
    <row r="1912" spans="5:5" ht="18">
      <c r="E1912" s="2"/>
    </row>
    <row r="1913" spans="5:5" ht="18">
      <c r="E1913" s="2"/>
    </row>
    <row r="1914" spans="5:5" ht="18">
      <c r="E1914" s="2"/>
    </row>
    <row r="1915" spans="5:5" ht="18">
      <c r="E1915" s="2"/>
    </row>
    <row r="1916" spans="5:5" ht="18">
      <c r="E1916" s="2"/>
    </row>
    <row r="1917" spans="5:5" ht="18">
      <c r="E1917" s="2"/>
    </row>
    <row r="1918" spans="5:5" ht="18">
      <c r="E1918" s="2"/>
    </row>
  </sheetData>
  <mergeCells count="38">
    <mergeCell ref="B5:L5"/>
    <mergeCell ref="B6:L6"/>
    <mergeCell ref="B7:L7"/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P291:P293"/>
    <mergeCell ref="Q291:Q293"/>
    <mergeCell ref="R291:R293"/>
    <mergeCell ref="S291:S293"/>
    <mergeCell ref="T291:T293"/>
    <mergeCell ref="U291:U293"/>
    <mergeCell ref="V291:V293"/>
    <mergeCell ref="W291:W293"/>
    <mergeCell ref="O291:O293"/>
    <mergeCell ref="F291:F293"/>
    <mergeCell ref="G291:G293"/>
    <mergeCell ref="H291:H293"/>
    <mergeCell ref="I291:I293"/>
    <mergeCell ref="J291:J293"/>
    <mergeCell ref="A291:A293"/>
    <mergeCell ref="K291:K293"/>
    <mergeCell ref="L291:L293"/>
    <mergeCell ref="M291:M293"/>
    <mergeCell ref="N291:N293"/>
    <mergeCell ref="E291:E293"/>
    <mergeCell ref="D290:D292"/>
    <mergeCell ref="B291:B292"/>
    <mergeCell ref="C291:C292"/>
  </mergeCells>
  <phoneticPr fontId="0" type="noConversion"/>
  <pageMargins left="0.15748031496062992" right="0" top="0.15748031496062992" bottom="0.15748031496062992" header="0.15748031496062992" footer="0.15748031496062992"/>
  <pageSetup paperSize="9" scale="45" fitToHeight="6" orientation="landscape" r:id="rId1"/>
  <headerFooter alignWithMargins="0"/>
  <rowBreaks count="1" manualBreakCount="1">
    <brk id="288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2024-01-02T08:42:03Z</cp:lastPrinted>
  <dcterms:created xsi:type="dcterms:W3CDTF">2007-12-12T12:24:37Z</dcterms:created>
  <dcterms:modified xsi:type="dcterms:W3CDTF">2024-01-11T07:33:31Z</dcterms:modified>
</cp:coreProperties>
</file>