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1" i="1"/>
  <c r="J36"/>
  <c r="J99" l="1"/>
  <c r="J29"/>
  <c r="J65"/>
  <c r="J43"/>
  <c r="J94"/>
  <c r="J127"/>
  <c r="J125"/>
  <c r="J89"/>
  <c r="J12"/>
  <c r="J15"/>
  <c r="J13"/>
  <c r="J27"/>
  <c r="J26" s="1"/>
  <c r="J40"/>
  <c r="J42" l="1"/>
  <c r="J67" l="1"/>
  <c r="J111"/>
  <c r="J97"/>
  <c r="J96"/>
  <c r="J62"/>
  <c r="J109" l="1"/>
  <c r="J74"/>
  <c r="J126"/>
  <c r="J18" l="1"/>
  <c r="J85"/>
  <c r="J84" s="1"/>
  <c r="J66" l="1"/>
  <c r="J44"/>
  <c r="J64"/>
  <c r="J31" l="1"/>
  <c r="J100"/>
  <c r="J52" l="1"/>
  <c r="J39"/>
  <c r="J80" l="1"/>
  <c r="J78"/>
  <c r="J136" l="1"/>
  <c r="J134"/>
  <c r="J129"/>
  <c r="J132"/>
  <c r="J139"/>
  <c r="J141"/>
  <c r="J122"/>
  <c r="J124"/>
  <c r="J138" l="1"/>
  <c r="J128"/>
  <c r="J95"/>
  <c r="J91" s="1"/>
  <c r="J92"/>
  <c r="J82"/>
  <c r="J76"/>
  <c r="J73"/>
  <c r="J70"/>
  <c r="J57"/>
  <c r="J59"/>
  <c r="J47"/>
  <c r="J34"/>
  <c r="J22"/>
  <c r="J46" l="1"/>
  <c r="J75"/>
  <c r="J69"/>
  <c r="J25" l="1"/>
  <c r="J24" l="1"/>
  <c r="J32" l="1"/>
  <c r="J20" l="1"/>
  <c r="J30" l="1"/>
  <c r="J38" l="1"/>
  <c r="J143" l="1"/>
  <c r="J144" s="1"/>
</calcChain>
</file>

<file path=xl/sharedStrings.xml><?xml version="1.0" encoding="utf-8"?>
<sst xmlns="http://schemas.openxmlformats.org/spreadsheetml/2006/main" count="393" uniqueCount="240">
  <si>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</si>
  <si>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</si>
  <si>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</si>
  <si>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</si>
  <si>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</si>
  <si>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</si>
  <si>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</si>
  <si>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</si>
  <si>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</si>
  <si>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</si>
  <si>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</si>
  <si>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</si>
  <si>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</si>
  <si>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</si>
  <si>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</si>
  <si>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</si>
  <si>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</si>
  <si>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</si>
  <si>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</si>
  <si>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</si>
  <si>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</si>
  <si>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</si>
  <si>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</si>
  <si>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</si>
  <si>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</si>
  <si>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</si>
  <si>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</si>
  <si>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</si>
  <si>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</si>
  <si>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</si>
  <si>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</si>
  <si>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</si>
  <si>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</si>
  <si>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</si>
  <si>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</si>
  <si>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</si>
  <si>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</si>
  <si>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</si>
  <si>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</si>
  <si>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</si>
  <si>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</si>
  <si>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</si>
  <si>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</si>
  <si>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</si>
  <si>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</si>
  <si>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</si>
  <si>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</si>
  <si>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</si>
  <si>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</si>
  <si>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</si>
  <si>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</si>
  <si>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</si>
  <si>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</si>
  <si>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</si>
  <si>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</si>
  <si>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</si>
  <si>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</si>
  <si>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</si>
  <si>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</si>
  <si>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</si>
  <si>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</si>
  <si>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</si>
  <si>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</si>
  <si>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</si>
  <si>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</si>
  <si>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</si>
  <si>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</si>
  <si>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</si>
  <si>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</si>
  <si>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</si>
  <si>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</si>
  <si>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</si>
  <si>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</si>
  <si>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</si>
  <si>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</si>
  <si>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</si>
  <si>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</si>
  <si>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</si>
  <si>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</si>
  <si>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</si>
  <si>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</si>
  <si>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</si>
  <si>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</si>
  <si>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</si>
  <si>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</si>
  <si>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</si>
  <si>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</si>
  <si>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</si>
  <si>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</si>
  <si>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</si>
  <si>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</si>
  <si>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</si>
  <si>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</si>
  <si>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</si>
  <si>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</si>
  <si>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</si>
  <si>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</si>
  <si>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</si>
  <si>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</si>
  <si>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</si>
  <si>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</si>
  <si>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</si>
  <si>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</si>
  <si>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</si>
  <si>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</si>
  <si>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</si>
  <si>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</si>
  <si>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</si>
  <si>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</si>
  <si>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</si>
  <si>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</si>
  <si>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</si>
  <si>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</si>
  <si>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</si>
  <si>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</si>
  <si>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</si>
  <si>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</si>
  <si>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</si>
  <si>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</si>
  <si>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</si>
  <si>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</si>
  <si>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</si>
  <si>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</si>
  <si>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</si>
  <si>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</si>
  <si>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</si>
  <si>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</si>
  <si>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</si>
  <si>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</si>
  <si>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</si>
  <si>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</si>
  <si>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</si>
  <si>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</si>
  <si>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</si>
  <si>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</si>
  <si>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</si>
  <si>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</si>
  <si>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</si>
  <si>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</si>
  <si>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</si>
  <si>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</si>
  <si>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</si>
  <si>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</si>
  <si>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</si>
  <si>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</si>
  <si>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</si>
  <si>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</si>
  <si>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</si>
  <si>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</si>
  <si>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</si>
  <si>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</si>
  <si>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</si>
  <si>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</si>
  <si>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</si>
  <si>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</si>
  <si>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</si>
  <si>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</si>
  <si>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</si>
  <si>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</si>
  <si>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</si>
  <si>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</si>
  <si>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</si>
  <si>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</si>
  <si>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</si>
  <si>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</si>
  <si>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</si>
  <si>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</si>
  <si>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</si>
  <si>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</si>
  <si>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</si>
  <si>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</si>
  <si>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</si>
  <si>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</si>
  <si>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</si>
  <si>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</si>
  <si>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</si>
  <si>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</si>
  <si>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</si>
  <si>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</si>
  <si>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</si>
  <si>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</si>
  <si>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</si>
  <si>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</si>
  <si>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</si>
  <si>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</si>
  <si>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</si>
  <si>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</si>
  <si>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</si>
  <si>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</si>
  <si>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</si>
  <si>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</si>
  <si>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</si>
  <si>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</si>
  <si>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</si>
  <si>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</si>
  <si>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МЦП співфінансування робіт з ремонту багатоквартирних житлових будинків Ніжинської міської територіальної громади на 2022 рік, в т.ч. ліфти-600,0 тис.грн, поркрівля-1100,0 тис.грн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</si>
  <si>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</si>
  <si>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</si>
  <si>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</si>
  <si>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</si>
  <si>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</si>
  <si>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</si>
  <si>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</si>
  <si>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</si>
  <si>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</si>
  <si>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</si>
  <si>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</si>
  <si>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</si>
  <si>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</si>
  <si>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</si>
  <si>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</si>
  <si>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</si>
  <si>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</si>
  <si>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</si>
  <si>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</si>
  <si>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</si>
  <si>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</si>
  <si>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</si>
  <si>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</si>
  <si>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>Міська цільова програма  "Фінансова підтримка та розвиток  КНП "Ніжинський міський пологовий будинок на 2022р"(придб.мед.обл.,легкового автомобіля,джерела бесперебійного живлення -1226,0 тис.грн;вигот.проекту для встановлення дизельного генератора-160,0 тисгрн, кап.рем.нежит лової будівлі,господар.корпусу Г КНП "Ніжинський міський пологовий будинок" за адр. вул. Московська,21а, м.Ніжин,в т.ч. ПВР-665,240 тис.грн)</t>
  </si>
  <si>
    <t xml:space="preserve">Капітальний ремонт дороги вул.Бобрицька в м.Ніжин, Чернігівської обл., в т.ч ПКД         </t>
  </si>
  <si>
    <t xml:space="preserve">Капітальний ремонт огорожі скверу ім. М.Гоголя в т.ч ПКД  </t>
  </si>
  <si>
    <t>Будівництво споруд, установ та закладів фізичної культури і спорту</t>
  </si>
  <si>
    <t>1117325</t>
  </si>
  <si>
    <t>Співфінансування будівництва 5-ти спортивних майданчиків в розмірі 10% в рамках реалізації Програми Президента "Здорова Україна"</t>
  </si>
  <si>
    <t xml:space="preserve">Міська цільова програма цивільного захисту м.Ніжина на 2022 рік </t>
  </si>
  <si>
    <t>Програма розвитку цивільного захисту Ніжинської  територіальної громади на 2022 рік(придб.переносних електростанцій 2 шт-5 кВт, 1 шт-10кВт, бензорізу по бетону та металу-165000грн,2 шт-генератори-400000грн)</t>
  </si>
  <si>
    <t xml:space="preserve">до рiшення виконавчого комітету Ніжинської мiської ради      
</t>
  </si>
  <si>
    <t>Міська цільова Програма фінансової підтримки КНП«Ніжинська центральна міська лікарня ім.М.Галицького» на 2022р.(генератор електричний 9 Вт, бочка для питної води, кап.рем.будівлі під ПЛР лабораторію, в т ч ПКД )</t>
  </si>
  <si>
    <t>від  "23"  червня 2022 року №</t>
  </si>
  <si>
    <t>Реконструкція парку ім. Т.Шевченко, в т.ч. ПКД</t>
  </si>
  <si>
    <t>0217322</t>
  </si>
  <si>
    <t>7322</t>
  </si>
  <si>
    <t>Будівництво медичних установ та закладів</t>
  </si>
  <si>
    <t>Встановлення дизельного генератора, який отриманий, як гуманітарна допомога за сприянням програми USIAD, виготовлений проект та кошторисна документація на реконструкцію системи електропостачання (встановлення ДЕС)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</si>
  <si>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1"/>
        <color rgb="FFFF0000"/>
        <rFont val="Times New Roman"/>
        <family val="1"/>
        <charset val="204"/>
      </rPr>
      <t>придбання електроплити для П.Іванова)</t>
    </r>
  </si>
  <si>
    <r>
      <t>МЦП "Розвитку та фінансової підтримки комунальних підприємств Ніжинської міської ТГ на 2022 рік" (</t>
    </r>
    <r>
      <rPr>
        <b/>
        <sz val="11"/>
        <color indexed="8"/>
        <rFont val="Times New Roman"/>
        <family val="1"/>
        <charset val="204"/>
      </rPr>
      <t>КП "НУВКГ-3076,487тис.грн</t>
    </r>
    <r>
      <rPr>
        <sz val="11"/>
        <color indexed="8"/>
        <rFont val="Times New Roman"/>
        <family val="1"/>
        <charset val="204"/>
      </rPr>
      <t xml:space="preserve">  (каналопромивальної машини -2760,0тис.грн,устан.2-х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тис.грн; </t>
    </r>
    <r>
      <rPr>
        <b/>
        <sz val="11"/>
        <color indexed="8"/>
        <rFont val="Times New Roman"/>
        <family val="1"/>
        <charset val="204"/>
      </rPr>
      <t xml:space="preserve"> КП "ВУКГ"-1400,0 тис.грн</t>
    </r>
    <r>
      <rPr>
        <sz val="11"/>
        <color indexed="8"/>
        <rFont val="Times New Roman"/>
        <family val="1"/>
        <charset val="204"/>
      </rPr>
      <t xml:space="preserve"> (придбання техніки);</t>
    </r>
  </si>
  <si>
    <t>Субвенція 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</si>
  <si>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капітальних вкладень бюджету Ніжинської міської ТГ у розрізі інвестиційних проектів</t>
  </si>
  <si>
    <t xml:space="preserve"> Заступник міського голови 
з питань діяльності виконавчих органів ради                                                                Сергій СМАГА            
  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</si>
</sst>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9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19" fillId="0" borderId="1" xfId="0" applyFont="1" applyBorder="1" applyAlignment="1">
      <alignment wrapText="1"/>
    </xf>
    <xf numFmtId="0" fontId="0" fillId="3" borderId="1" xfId="0" applyFill="1" applyBorder="1"/>
    <xf numFmtId="0" fontId="20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1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0" fillId="5" borderId="1" xfId="0" applyFill="1" applyBorder="1"/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3" fillId="0" borderId="1" xfId="0" applyFont="1" applyFill="1" applyBorder="1"/>
    <xf numFmtId="0" fontId="19" fillId="0" borderId="1" xfId="0" applyFont="1" applyFill="1" applyBorder="1" applyAlignment="1">
      <alignment wrapText="1"/>
    </xf>
    <xf numFmtId="0" fontId="0" fillId="0" borderId="0" xfId="0" applyBorder="1"/>
    <xf numFmtId="0" fontId="9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/>
    </xf>
    <xf numFmtId="0" fontId="25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0" fontId="26" fillId="3" borderId="1" xfId="0" applyFont="1" applyFill="1" applyBorder="1" applyAlignment="1">
      <alignment wrapText="1"/>
    </xf>
    <xf numFmtId="0" fontId="25" fillId="0" borderId="1" xfId="0" applyFont="1" applyBorder="1"/>
    <xf numFmtId="0" fontId="26" fillId="0" borderId="1" xfId="0" applyFont="1" applyFill="1" applyBorder="1" applyAlignment="1">
      <alignment wrapText="1"/>
    </xf>
    <xf numFmtId="0" fontId="25" fillId="4" borderId="1" xfId="0" applyNumberFormat="1" applyFont="1" applyFill="1" applyBorder="1" applyAlignment="1">
      <alignment wrapText="1"/>
    </xf>
    <xf numFmtId="0" fontId="25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1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0" fontId="25" fillId="0" borderId="1" xfId="0" applyFont="1" applyFill="1" applyBorder="1"/>
    <xf numFmtId="0" fontId="26" fillId="0" borderId="1" xfId="0" applyFont="1" applyBorder="1" applyAlignment="1">
      <alignment wrapText="1"/>
    </xf>
    <xf numFmtId="0" fontId="28" fillId="0" borderId="1" xfId="0" applyFont="1" applyBorder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wrapText="1"/>
    </xf>
    <xf numFmtId="0" fontId="28" fillId="0" borderId="1" xfId="0" applyFont="1" applyFill="1" applyBorder="1"/>
    <xf numFmtId="0" fontId="19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 indent="1"/>
    </xf>
    <xf numFmtId="164" fontId="21" fillId="0" borderId="2" xfId="2" applyNumberFormat="1" applyFont="1" applyFill="1" applyBorder="1" applyAlignment="1">
      <alignment vertical="top" wrapText="1"/>
    </xf>
    <xf numFmtId="164" fontId="17" fillId="0" borderId="2" xfId="2" applyNumberFormat="1" applyFont="1" applyFill="1" applyBorder="1" applyAlignment="1">
      <alignment vertical="top" wrapText="1"/>
    </xf>
    <xf numFmtId="0" fontId="25" fillId="0" borderId="1" xfId="0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25" fillId="0" borderId="2" xfId="0" applyFont="1" applyBorder="1" applyAlignment="1">
      <alignment wrapText="1"/>
    </xf>
    <xf numFmtId="0" fontId="2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0"/>
  <sheetViews>
    <sheetView tabSelected="1" showWhiteSpace="0" topLeftCell="A102" zoomScaleNormal="100" zoomScaleSheetLayoutView="75" workbookViewId="0">
      <selection activeCell="G136" sqref="G136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1">
      <c r="E1" s="104"/>
      <c r="F1" s="104"/>
      <c r="G1" s="104"/>
      <c r="H1" s="105" t="s">
        <v>180</v>
      </c>
      <c r="I1" s="105"/>
      <c r="J1" s="105"/>
      <c r="K1" s="104"/>
    </row>
    <row r="2" spans="1:11" ht="13.5" customHeight="1">
      <c r="D2" s="57"/>
      <c r="E2" s="104"/>
      <c r="F2" s="143" t="s">
        <v>227</v>
      </c>
      <c r="G2" s="143"/>
      <c r="H2" s="143"/>
      <c r="I2" s="143"/>
      <c r="J2" s="143"/>
      <c r="K2" s="143"/>
    </row>
    <row r="3" spans="1:11">
      <c r="E3" s="148" t="s">
        <v>188</v>
      </c>
      <c r="F3" s="148"/>
      <c r="G3" s="148"/>
      <c r="H3" s="148"/>
      <c r="I3" s="148"/>
      <c r="J3" s="148"/>
      <c r="K3" s="148"/>
    </row>
    <row r="4" spans="1:11">
      <c r="E4" s="105"/>
      <c r="F4" s="105"/>
      <c r="G4" s="105"/>
      <c r="H4" s="105"/>
      <c r="I4" s="148" t="s">
        <v>187</v>
      </c>
      <c r="J4" s="148"/>
      <c r="K4" s="148"/>
    </row>
    <row r="5" spans="1:11">
      <c r="E5" s="104"/>
      <c r="F5" s="104"/>
      <c r="G5" s="148" t="s">
        <v>229</v>
      </c>
      <c r="H5" s="148"/>
      <c r="I5" s="148"/>
      <c r="J5" s="148"/>
      <c r="K5" s="148"/>
    </row>
    <row r="6" spans="1:11" ht="15.75">
      <c r="A6" s="145" t="s">
        <v>189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spans="1:11" ht="30.75" customHeight="1">
      <c r="A7" s="146" t="s">
        <v>238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5.75">
      <c r="A8" s="145" t="s">
        <v>122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</row>
    <row r="9" spans="1:11">
      <c r="A9" s="147">
        <v>25538000000</v>
      </c>
      <c r="B9" s="147"/>
    </row>
    <row r="10" spans="1:11">
      <c r="A10" s="144" t="s">
        <v>0</v>
      </c>
      <c r="B10" s="144"/>
    </row>
    <row r="11" spans="1:11" ht="75.75" customHeight="1">
      <c r="A11" s="1" t="s">
        <v>123</v>
      </c>
      <c r="B11" s="1" t="s">
        <v>124</v>
      </c>
      <c r="C11" s="1" t="s">
        <v>3</v>
      </c>
      <c r="D11" s="2" t="s">
        <v>1</v>
      </c>
      <c r="E11" s="2" t="s">
        <v>125</v>
      </c>
      <c r="F11" s="2" t="s">
        <v>126</v>
      </c>
      <c r="G11" s="2" t="s">
        <v>127</v>
      </c>
      <c r="H11" s="2" t="s">
        <v>2</v>
      </c>
      <c r="I11" s="2" t="s">
        <v>128</v>
      </c>
      <c r="J11" s="2" t="s">
        <v>134</v>
      </c>
      <c r="K11" s="2" t="s">
        <v>129</v>
      </c>
    </row>
    <row r="12" spans="1:11" ht="25.5">
      <c r="A12" s="7">
        <v>1200000</v>
      </c>
      <c r="B12" s="40">
        <v>12</v>
      </c>
      <c r="C12" s="7"/>
      <c r="D12" s="12" t="s">
        <v>7</v>
      </c>
      <c r="E12" s="6"/>
      <c r="F12" s="6"/>
      <c r="G12" s="6"/>
      <c r="H12" s="6"/>
      <c r="I12" s="11"/>
      <c r="J12" s="9">
        <f>J13+J15+J18</f>
        <v>3712480.09</v>
      </c>
      <c r="K12" s="6"/>
    </row>
    <row r="13" spans="1:11" ht="25.5">
      <c r="A13" s="60" t="s">
        <v>110</v>
      </c>
      <c r="B13" s="62">
        <v>6030</v>
      </c>
      <c r="C13" s="63" t="s">
        <v>108</v>
      </c>
      <c r="D13" s="12" t="s">
        <v>111</v>
      </c>
      <c r="E13" s="6"/>
      <c r="F13" s="6"/>
      <c r="G13" s="6"/>
      <c r="H13" s="6"/>
      <c r="I13" s="110"/>
      <c r="J13" s="9">
        <f>J14</f>
        <v>1053127</v>
      </c>
      <c r="K13" s="6"/>
    </row>
    <row r="14" spans="1:11" ht="30">
      <c r="A14" s="7"/>
      <c r="B14" s="65">
        <v>3132</v>
      </c>
      <c r="C14" s="55"/>
      <c r="D14" s="20" t="s">
        <v>8</v>
      </c>
      <c r="E14" s="109" t="s">
        <v>221</v>
      </c>
      <c r="F14" s="6"/>
      <c r="G14" s="6"/>
      <c r="H14" s="6"/>
      <c r="I14" s="11"/>
      <c r="J14" s="36">
        <v>1053127</v>
      </c>
      <c r="K14" s="6"/>
    </row>
    <row r="15" spans="1:11" ht="27" customHeight="1">
      <c r="A15" s="62">
        <v>1217330</v>
      </c>
      <c r="B15" s="62">
        <v>7330</v>
      </c>
      <c r="C15" s="63" t="s">
        <v>22</v>
      </c>
      <c r="D15" s="12" t="s">
        <v>59</v>
      </c>
      <c r="E15" s="113"/>
      <c r="F15" s="6"/>
      <c r="G15" s="6"/>
      <c r="H15" s="6"/>
      <c r="J15" s="59">
        <f>J16+J17</f>
        <v>2100000</v>
      </c>
      <c r="K15" s="6"/>
    </row>
    <row r="16" spans="1:11" ht="46.5" customHeight="1">
      <c r="A16" s="11"/>
      <c r="B16" s="65">
        <v>3122</v>
      </c>
      <c r="C16" s="55"/>
      <c r="D16" s="20" t="s">
        <v>56</v>
      </c>
      <c r="E16" s="109" t="s">
        <v>160</v>
      </c>
      <c r="F16" s="6"/>
      <c r="G16" s="6"/>
      <c r="H16" s="6"/>
      <c r="I16" s="11"/>
      <c r="J16" s="36">
        <v>100000</v>
      </c>
      <c r="K16" s="6">
        <v>100</v>
      </c>
    </row>
    <row r="17" spans="1:13" ht="30" customHeight="1">
      <c r="A17" s="11"/>
      <c r="B17" s="77">
        <v>3142</v>
      </c>
      <c r="C17" s="68"/>
      <c r="D17" s="56" t="s">
        <v>58</v>
      </c>
      <c r="E17" s="88" t="s">
        <v>230</v>
      </c>
      <c r="F17" s="6">
        <v>2022</v>
      </c>
      <c r="G17" s="6"/>
      <c r="H17" s="6"/>
      <c r="I17" s="11"/>
      <c r="J17" s="36">
        <v>2000000</v>
      </c>
      <c r="K17" s="6">
        <v>100</v>
      </c>
    </row>
    <row r="18" spans="1:13" ht="54" customHeight="1">
      <c r="A18" s="27" t="s">
        <v>60</v>
      </c>
      <c r="B18" s="85">
        <v>7461</v>
      </c>
      <c r="C18" s="27" t="s">
        <v>61</v>
      </c>
      <c r="D18" s="71" t="s">
        <v>62</v>
      </c>
      <c r="E18" s="88"/>
      <c r="F18" s="6"/>
      <c r="G18" s="6"/>
      <c r="H18" s="6"/>
      <c r="I18" s="11"/>
      <c r="J18" s="59">
        <f>J19</f>
        <v>559353.09</v>
      </c>
      <c r="K18" s="6"/>
    </row>
    <row r="19" spans="1:13" ht="30" customHeight="1">
      <c r="A19" s="11"/>
      <c r="B19" s="65">
        <v>3132</v>
      </c>
      <c r="C19" s="55"/>
      <c r="D19" s="20" t="s">
        <v>8</v>
      </c>
      <c r="E19" s="109" t="s">
        <v>220</v>
      </c>
      <c r="F19" s="6"/>
      <c r="G19" s="6"/>
      <c r="H19" s="6"/>
      <c r="J19" s="36">
        <v>559353.09</v>
      </c>
      <c r="K19" s="6"/>
    </row>
    <row r="20" spans="1:13" ht="17.25" customHeight="1">
      <c r="A20" s="13"/>
      <c r="B20" s="13"/>
      <c r="C20" s="13"/>
      <c r="D20" s="13"/>
      <c r="E20" s="116" t="s">
        <v>9</v>
      </c>
      <c r="F20" s="13"/>
      <c r="G20" s="13"/>
      <c r="H20" s="13"/>
      <c r="I20" s="89"/>
      <c r="J20" s="14">
        <f>J12</f>
        <v>3712480.09</v>
      </c>
      <c r="K20" s="13"/>
    </row>
    <row r="21" spans="1:13" ht="18.75" customHeight="1">
      <c r="A21" s="18" t="s">
        <v>10</v>
      </c>
      <c r="B21" s="43" t="s">
        <v>12</v>
      </c>
      <c r="C21" s="10"/>
      <c r="D21" s="16" t="s">
        <v>11</v>
      </c>
      <c r="E21" s="117"/>
      <c r="F21" s="10"/>
      <c r="G21" s="10"/>
      <c r="H21" s="10"/>
      <c r="I21" s="11"/>
      <c r="J21" s="21">
        <f>J22+J26+J30+J32+J34+J38+J40+J42+J44+J36</f>
        <v>10879177.5</v>
      </c>
      <c r="K21" s="10"/>
    </row>
    <row r="22" spans="1:13" ht="37.5" customHeight="1">
      <c r="A22" s="60" t="s">
        <v>88</v>
      </c>
      <c r="B22" s="61" t="s">
        <v>13</v>
      </c>
      <c r="C22" s="61" t="s">
        <v>14</v>
      </c>
      <c r="D22" s="19" t="s">
        <v>94</v>
      </c>
      <c r="E22" s="117"/>
      <c r="F22" s="10"/>
      <c r="G22" s="10"/>
      <c r="H22" s="10"/>
      <c r="I22" s="11"/>
      <c r="J22" s="21">
        <f>J23</f>
        <v>100000</v>
      </c>
      <c r="K22" s="10"/>
    </row>
    <row r="23" spans="1:13" ht="33.75" customHeight="1">
      <c r="A23" s="10"/>
      <c r="B23" s="44" t="s">
        <v>15</v>
      </c>
      <c r="C23" s="10"/>
      <c r="D23" s="20" t="s">
        <v>16</v>
      </c>
      <c r="E23" s="88" t="s">
        <v>131</v>
      </c>
      <c r="F23" s="10"/>
      <c r="G23" s="10"/>
      <c r="H23" s="10"/>
      <c r="I23" s="11"/>
      <c r="J23" s="37">
        <v>100000</v>
      </c>
      <c r="K23" s="10"/>
      <c r="L23" s="57"/>
      <c r="M23" s="57"/>
    </row>
    <row r="24" spans="1:13" ht="30" hidden="1" customHeight="1">
      <c r="A24" s="18" t="s">
        <v>113</v>
      </c>
      <c r="B24" s="45" t="s">
        <v>114</v>
      </c>
      <c r="C24" s="18" t="s">
        <v>115</v>
      </c>
      <c r="D24" s="8" t="s">
        <v>116</v>
      </c>
      <c r="E24" s="118"/>
      <c r="F24" s="69"/>
      <c r="G24" s="69"/>
      <c r="H24" s="69"/>
      <c r="I24" s="91"/>
      <c r="J24" s="51">
        <f>J25</f>
        <v>0</v>
      </c>
      <c r="K24" s="10"/>
      <c r="L24" s="57"/>
      <c r="M24" s="57"/>
    </row>
    <row r="25" spans="1:13" ht="36" hidden="1" customHeight="1">
      <c r="A25" s="10"/>
      <c r="B25" s="44" t="s">
        <v>15</v>
      </c>
      <c r="C25" s="10"/>
      <c r="D25" s="20" t="s">
        <v>16</v>
      </c>
      <c r="E25" s="119" t="s">
        <v>235</v>
      </c>
      <c r="F25" s="10"/>
      <c r="G25" s="10"/>
      <c r="H25" s="10"/>
      <c r="I25" s="91"/>
      <c r="J25" s="87">
        <f>15000+1100-16100</f>
        <v>0</v>
      </c>
      <c r="K25" s="10"/>
      <c r="L25" s="57"/>
      <c r="M25" s="57"/>
    </row>
    <row r="26" spans="1:13" ht="36" customHeight="1">
      <c r="A26" s="26" t="s">
        <v>172</v>
      </c>
      <c r="B26" s="27" t="s">
        <v>173</v>
      </c>
      <c r="C26" s="26" t="s">
        <v>174</v>
      </c>
      <c r="D26" s="8" t="s">
        <v>175</v>
      </c>
      <c r="E26" s="120"/>
      <c r="F26" s="10"/>
      <c r="G26" s="10"/>
      <c r="H26" s="10"/>
      <c r="I26" s="92"/>
      <c r="J26" s="51">
        <f>J27+J28+J29</f>
        <v>5309537.5</v>
      </c>
      <c r="K26" s="10"/>
      <c r="L26" s="57"/>
      <c r="M26" s="57"/>
    </row>
    <row r="27" spans="1:13" ht="113.25" customHeight="1">
      <c r="A27" s="10"/>
      <c r="B27" s="44" t="s">
        <v>37</v>
      </c>
      <c r="C27" s="10"/>
      <c r="D27" s="20" t="s">
        <v>38</v>
      </c>
      <c r="E27" s="115" t="s">
        <v>201</v>
      </c>
      <c r="F27" s="10"/>
      <c r="G27" s="10"/>
      <c r="H27" s="10"/>
      <c r="I27" s="11"/>
      <c r="J27" s="37">
        <f>5000000-500000</f>
        <v>4500000</v>
      </c>
      <c r="K27" s="10"/>
      <c r="L27" s="57"/>
      <c r="M27" s="57"/>
    </row>
    <row r="28" spans="1:13" ht="84.75" customHeight="1">
      <c r="A28" s="10"/>
      <c r="B28" s="44" t="s">
        <v>37</v>
      </c>
      <c r="C28" s="10"/>
      <c r="D28" s="20" t="s">
        <v>38</v>
      </c>
      <c r="E28" s="121" t="s">
        <v>210</v>
      </c>
      <c r="F28" s="10"/>
      <c r="G28" s="10"/>
      <c r="H28" s="10"/>
      <c r="I28" s="92"/>
      <c r="J28" s="37">
        <v>669637.5</v>
      </c>
      <c r="K28" s="10"/>
      <c r="L28" s="57"/>
      <c r="M28" s="57"/>
    </row>
    <row r="29" spans="1:13" ht="87" customHeight="1">
      <c r="A29" s="10"/>
      <c r="B29" s="44" t="s">
        <v>37</v>
      </c>
      <c r="C29" s="10"/>
      <c r="D29" s="20" t="s">
        <v>38</v>
      </c>
      <c r="E29" s="122" t="s">
        <v>228</v>
      </c>
      <c r="F29" s="10"/>
      <c r="G29" s="10"/>
      <c r="H29" s="10"/>
      <c r="I29" s="92"/>
      <c r="J29" s="37">
        <f>90000+49900</f>
        <v>139900</v>
      </c>
      <c r="K29" s="10"/>
      <c r="L29" s="57"/>
      <c r="M29" s="57"/>
    </row>
    <row r="30" spans="1:13" ht="38.25">
      <c r="A30" s="26" t="s">
        <v>33</v>
      </c>
      <c r="B30" s="27" t="s">
        <v>34</v>
      </c>
      <c r="C30" s="26" t="s">
        <v>35</v>
      </c>
      <c r="D30" s="28" t="s">
        <v>36</v>
      </c>
      <c r="E30" s="113"/>
      <c r="F30" s="10"/>
      <c r="G30" s="10"/>
      <c r="H30" s="10"/>
      <c r="I30" s="92"/>
      <c r="J30" s="21">
        <f>J31</f>
        <v>2051240</v>
      </c>
      <c r="K30" s="10"/>
    </row>
    <row r="31" spans="1:13" ht="153.75" customHeight="1">
      <c r="A31" s="10"/>
      <c r="B31" s="44" t="s">
        <v>37</v>
      </c>
      <c r="C31" s="10"/>
      <c r="D31" s="20" t="s">
        <v>38</v>
      </c>
      <c r="E31" s="115" t="s">
        <v>219</v>
      </c>
      <c r="F31" s="38"/>
      <c r="G31" s="38"/>
      <c r="H31" s="38"/>
      <c r="I31" s="68"/>
      <c r="J31" s="37">
        <f>1150240+901000</f>
        <v>2051240</v>
      </c>
      <c r="K31" s="10"/>
    </row>
    <row r="32" spans="1:13" ht="27.75" customHeight="1">
      <c r="A32" s="18" t="s">
        <v>103</v>
      </c>
      <c r="B32" s="45" t="s">
        <v>104</v>
      </c>
      <c r="C32" s="46">
        <v>1040</v>
      </c>
      <c r="D32" s="8" t="s">
        <v>105</v>
      </c>
      <c r="E32" s="113"/>
      <c r="F32" s="10"/>
      <c r="G32" s="10"/>
      <c r="H32" s="10"/>
      <c r="I32" s="11"/>
      <c r="J32" s="51">
        <f>J33</f>
        <v>22500</v>
      </c>
      <c r="K32" s="10"/>
    </row>
    <row r="33" spans="1:21" ht="42" customHeight="1">
      <c r="A33" s="10"/>
      <c r="B33" s="44" t="s">
        <v>37</v>
      </c>
      <c r="C33" s="42"/>
      <c r="D33" s="20" t="s">
        <v>38</v>
      </c>
      <c r="E33" s="90" t="s">
        <v>158</v>
      </c>
      <c r="F33" s="10"/>
      <c r="G33" s="10"/>
      <c r="H33" s="10"/>
      <c r="I33" s="11"/>
      <c r="J33" s="37">
        <v>22500</v>
      </c>
      <c r="K33" s="10"/>
    </row>
    <row r="34" spans="1:21" ht="38.25" customHeight="1">
      <c r="A34" s="60" t="s">
        <v>82</v>
      </c>
      <c r="B34" s="60" t="s">
        <v>18</v>
      </c>
      <c r="C34" s="60" t="s">
        <v>87</v>
      </c>
      <c r="D34" s="12" t="s">
        <v>17</v>
      </c>
      <c r="E34" s="117"/>
      <c r="F34" s="10"/>
      <c r="G34" s="10"/>
      <c r="H34" s="10"/>
      <c r="I34" s="11"/>
      <c r="J34" s="21">
        <f>J35</f>
        <v>500000</v>
      </c>
      <c r="K34" s="10"/>
    </row>
    <row r="35" spans="1:21" ht="60">
      <c r="A35" s="10"/>
      <c r="B35" s="44" t="s">
        <v>20</v>
      </c>
      <c r="C35" s="42"/>
      <c r="D35" s="20" t="s">
        <v>19</v>
      </c>
      <c r="E35" s="113" t="s">
        <v>132</v>
      </c>
      <c r="F35" s="10"/>
      <c r="G35" s="10"/>
      <c r="H35" s="10"/>
      <c r="I35" s="11"/>
      <c r="J35" s="37">
        <v>500000</v>
      </c>
      <c r="K35" s="10"/>
    </row>
    <row r="36" spans="1:21" ht="30.75" customHeight="1">
      <c r="A36" s="60" t="s">
        <v>231</v>
      </c>
      <c r="B36" s="60" t="s">
        <v>232</v>
      </c>
      <c r="C36" s="114" t="s">
        <v>22</v>
      </c>
      <c r="D36" s="8" t="s">
        <v>233</v>
      </c>
      <c r="E36" s="113"/>
      <c r="F36" s="10"/>
      <c r="G36" s="10"/>
      <c r="H36" s="10"/>
      <c r="I36" s="11"/>
      <c r="J36" s="51">
        <f>J37</f>
        <v>305900</v>
      </c>
      <c r="K36" s="10"/>
    </row>
    <row r="37" spans="1:21" ht="88.5" customHeight="1">
      <c r="A37" s="10"/>
      <c r="B37" s="44" t="s">
        <v>37</v>
      </c>
      <c r="D37" s="20" t="s">
        <v>38</v>
      </c>
      <c r="E37" s="113" t="s">
        <v>234</v>
      </c>
      <c r="F37" s="10"/>
      <c r="G37" s="10"/>
      <c r="H37" s="10"/>
      <c r="I37" s="11"/>
      <c r="J37" s="37">
        <v>305900</v>
      </c>
      <c r="K37" s="10"/>
    </row>
    <row r="38" spans="1:21" ht="38.25">
      <c r="A38" s="52" t="s">
        <v>21</v>
      </c>
      <c r="B38" s="22">
        <v>7350</v>
      </c>
      <c r="C38" s="47" t="s">
        <v>22</v>
      </c>
      <c r="D38" s="8" t="s">
        <v>23</v>
      </c>
      <c r="E38" s="117"/>
      <c r="F38" s="10"/>
      <c r="G38" s="10"/>
      <c r="H38" s="10"/>
      <c r="I38" s="11"/>
      <c r="J38" s="21">
        <f>J39</f>
        <v>2000000</v>
      </c>
      <c r="K38" s="10"/>
    </row>
    <row r="39" spans="1:21" ht="45.75" customHeight="1">
      <c r="A39" s="10"/>
      <c r="B39" s="23">
        <v>2281</v>
      </c>
      <c r="C39" s="48"/>
      <c r="D39" s="25" t="s">
        <v>24</v>
      </c>
      <c r="E39" s="123" t="s">
        <v>133</v>
      </c>
      <c r="F39" s="10"/>
      <c r="G39" s="10"/>
      <c r="H39" s="10"/>
      <c r="I39" s="11"/>
      <c r="J39" s="37">
        <f>500000+300000+1200000</f>
        <v>2000000</v>
      </c>
      <c r="K39" s="10"/>
    </row>
    <row r="40" spans="1:21" ht="26.25">
      <c r="A40" s="60" t="s">
        <v>25</v>
      </c>
      <c r="B40" s="60" t="s">
        <v>26</v>
      </c>
      <c r="C40" s="60" t="s">
        <v>42</v>
      </c>
      <c r="D40" s="7" t="s">
        <v>27</v>
      </c>
      <c r="E40" s="117"/>
      <c r="F40" s="10"/>
      <c r="G40" s="10"/>
      <c r="H40" s="10"/>
      <c r="I40" s="11"/>
      <c r="J40" s="21">
        <f>J41</f>
        <v>240000</v>
      </c>
      <c r="K40" s="10"/>
    </row>
    <row r="41" spans="1:21" ht="67.5" customHeight="1">
      <c r="A41" s="73"/>
      <c r="B41" s="74" t="s">
        <v>37</v>
      </c>
      <c r="C41" s="38"/>
      <c r="D41" s="29" t="s">
        <v>38</v>
      </c>
      <c r="E41" s="115" t="s">
        <v>168</v>
      </c>
      <c r="F41" s="38"/>
      <c r="G41" s="38"/>
      <c r="H41" s="38"/>
      <c r="I41" s="92"/>
      <c r="J41" s="37">
        <v>240000</v>
      </c>
      <c r="K41" s="38"/>
      <c r="L41" s="75"/>
      <c r="M41" s="75"/>
      <c r="N41" s="75"/>
      <c r="O41" s="75"/>
      <c r="P41" s="75"/>
      <c r="Q41" s="75"/>
      <c r="R41" s="75"/>
      <c r="S41" s="75"/>
      <c r="T41" s="75"/>
      <c r="U41" s="75"/>
    </row>
    <row r="42" spans="1:21" ht="38.25" customHeight="1">
      <c r="A42" s="72" t="s">
        <v>218</v>
      </c>
      <c r="B42" s="43" t="s">
        <v>206</v>
      </c>
      <c r="C42" s="102">
        <v>320</v>
      </c>
      <c r="D42" s="71" t="s">
        <v>207</v>
      </c>
      <c r="E42" s="118"/>
      <c r="F42" s="102"/>
      <c r="G42" s="102"/>
      <c r="H42" s="102"/>
      <c r="I42" s="103"/>
      <c r="J42" s="51">
        <f>J43</f>
        <v>200000</v>
      </c>
      <c r="K42" s="38"/>
      <c r="L42" s="75"/>
      <c r="M42" s="75"/>
      <c r="N42" s="75"/>
      <c r="O42" s="75"/>
      <c r="P42" s="75"/>
      <c r="Q42" s="75"/>
      <c r="R42" s="75"/>
      <c r="S42" s="75"/>
      <c r="T42" s="75"/>
      <c r="U42" s="75"/>
    </row>
    <row r="43" spans="1:21" ht="33.75" customHeight="1">
      <c r="A43" s="73"/>
      <c r="B43" s="44" t="s">
        <v>15</v>
      </c>
      <c r="C43" s="42"/>
      <c r="D43" s="20" t="s">
        <v>16</v>
      </c>
      <c r="E43" s="115" t="s">
        <v>225</v>
      </c>
      <c r="F43" s="38"/>
      <c r="G43" s="38"/>
      <c r="H43" s="38"/>
      <c r="I43" s="92"/>
      <c r="J43" s="37">
        <f>1500000-30000-500000-770000</f>
        <v>200000</v>
      </c>
      <c r="K43" s="38"/>
      <c r="L43" s="75"/>
      <c r="M43" s="75"/>
      <c r="N43" s="75"/>
      <c r="O43" s="75"/>
      <c r="P43" s="75"/>
      <c r="Q43" s="75"/>
      <c r="R43" s="75"/>
      <c r="S43" s="75"/>
      <c r="T43" s="75"/>
      <c r="U43" s="75"/>
    </row>
    <row r="44" spans="1:21" ht="24.75" customHeight="1">
      <c r="A44" s="72" t="s">
        <v>183</v>
      </c>
      <c r="B44" s="43" t="s">
        <v>184</v>
      </c>
      <c r="C44" s="102"/>
      <c r="D44" s="71" t="s">
        <v>185</v>
      </c>
      <c r="E44" s="118"/>
      <c r="F44" s="102"/>
      <c r="G44" s="102"/>
      <c r="H44" s="102"/>
      <c r="I44" s="103"/>
      <c r="J44" s="51">
        <f>J45</f>
        <v>150000</v>
      </c>
      <c r="K44" s="38"/>
      <c r="L44" s="75"/>
      <c r="M44" s="75"/>
      <c r="N44" s="75"/>
      <c r="O44" s="75"/>
      <c r="P44" s="75"/>
      <c r="Q44" s="75"/>
      <c r="R44" s="75"/>
      <c r="S44" s="75"/>
      <c r="T44" s="75"/>
      <c r="U44" s="75"/>
    </row>
    <row r="45" spans="1:21" ht="60" customHeight="1">
      <c r="A45" s="73"/>
      <c r="B45" s="74" t="s">
        <v>37</v>
      </c>
      <c r="C45" s="38"/>
      <c r="D45" s="29" t="s">
        <v>38</v>
      </c>
      <c r="E45" s="115" t="s">
        <v>186</v>
      </c>
      <c r="F45" s="38"/>
      <c r="G45" s="38"/>
      <c r="H45" s="38"/>
      <c r="I45" s="92"/>
      <c r="J45" s="37">
        <v>150000</v>
      </c>
      <c r="K45" s="38"/>
      <c r="L45" s="75"/>
      <c r="M45" s="75"/>
      <c r="N45" s="75"/>
      <c r="O45" s="75"/>
      <c r="P45" s="75"/>
      <c r="Q45" s="75"/>
      <c r="R45" s="75"/>
      <c r="S45" s="75"/>
      <c r="T45" s="75"/>
      <c r="U45" s="75"/>
    </row>
    <row r="46" spans="1:21" ht="12.75" customHeight="1">
      <c r="A46" s="4" t="s">
        <v>4</v>
      </c>
      <c r="B46" s="4" t="s">
        <v>5</v>
      </c>
      <c r="C46" s="4"/>
      <c r="D46" s="5" t="s">
        <v>6</v>
      </c>
      <c r="E46" s="113"/>
      <c r="F46" s="10"/>
      <c r="G46" s="10"/>
      <c r="H46" s="10"/>
      <c r="I46" s="11"/>
      <c r="J46" s="51">
        <f>J47+J52+J59+J57+J62+J64+J66</f>
        <v>1875960</v>
      </c>
      <c r="K46" s="10"/>
    </row>
    <row r="47" spans="1:21" ht="12.75" customHeight="1">
      <c r="A47" s="18" t="s">
        <v>28</v>
      </c>
      <c r="B47" s="45" t="s">
        <v>29</v>
      </c>
      <c r="C47" s="45" t="s">
        <v>86</v>
      </c>
      <c r="D47" s="12" t="s">
        <v>30</v>
      </c>
      <c r="E47" s="113"/>
      <c r="F47" s="10"/>
      <c r="G47" s="10"/>
      <c r="H47" s="10"/>
      <c r="I47" s="11"/>
      <c r="J47" s="21">
        <f>J48+J49+J50+J51</f>
        <v>500160</v>
      </c>
      <c r="K47" s="10"/>
    </row>
    <row r="48" spans="1:21" ht="27.75" customHeight="1">
      <c r="A48" s="17"/>
      <c r="B48" s="44" t="s">
        <v>15</v>
      </c>
      <c r="C48" s="42"/>
      <c r="D48" s="20" t="s">
        <v>16</v>
      </c>
      <c r="E48" s="93" t="s">
        <v>205</v>
      </c>
      <c r="F48" s="10"/>
      <c r="G48" s="10"/>
      <c r="H48" s="10"/>
      <c r="J48" s="37">
        <v>50160</v>
      </c>
      <c r="K48" s="11"/>
    </row>
    <row r="49" spans="1:11" ht="25.5" customHeight="1">
      <c r="A49" s="17"/>
      <c r="B49" s="44" t="s">
        <v>90</v>
      </c>
      <c r="C49" s="49"/>
      <c r="D49" s="20" t="s">
        <v>8</v>
      </c>
      <c r="E49" s="93" t="s">
        <v>135</v>
      </c>
      <c r="F49" s="10"/>
      <c r="G49" s="10"/>
      <c r="H49" s="10"/>
      <c r="I49" s="37"/>
      <c r="J49" s="37">
        <v>150000</v>
      </c>
      <c r="K49" s="11"/>
    </row>
    <row r="50" spans="1:11" ht="30" customHeight="1">
      <c r="A50" s="17"/>
      <c r="B50" s="44" t="s">
        <v>90</v>
      </c>
      <c r="C50" s="49"/>
      <c r="D50" s="20" t="s">
        <v>8</v>
      </c>
      <c r="E50" s="93" t="s">
        <v>136</v>
      </c>
      <c r="F50" s="10"/>
      <c r="G50" s="10"/>
      <c r="H50" s="10"/>
      <c r="I50" s="37"/>
      <c r="J50" s="37">
        <v>150000</v>
      </c>
      <c r="K50" s="11"/>
    </row>
    <row r="51" spans="1:11" ht="31.5" customHeight="1">
      <c r="A51" s="17"/>
      <c r="B51" s="44" t="s">
        <v>90</v>
      </c>
      <c r="C51" s="49"/>
      <c r="D51" s="20" t="s">
        <v>8</v>
      </c>
      <c r="E51" s="93" t="s">
        <v>137</v>
      </c>
      <c r="F51" s="10"/>
      <c r="G51" s="10"/>
      <c r="H51" s="10"/>
      <c r="I51" s="37"/>
      <c r="J51" s="37">
        <v>150000</v>
      </c>
      <c r="K51" s="11"/>
    </row>
    <row r="52" spans="1:11" ht="35.25" customHeight="1">
      <c r="A52" s="52" t="s">
        <v>91</v>
      </c>
      <c r="B52" s="52" t="s">
        <v>93</v>
      </c>
      <c r="C52" s="52" t="s">
        <v>31</v>
      </c>
      <c r="D52" s="12" t="s">
        <v>92</v>
      </c>
      <c r="E52" s="124"/>
      <c r="F52" s="11"/>
      <c r="G52" s="11"/>
      <c r="H52" s="11"/>
      <c r="J52" s="51">
        <f>J53+J54+J55+J56</f>
        <v>410000</v>
      </c>
      <c r="K52" s="11"/>
    </row>
    <row r="53" spans="1:11" ht="48.75" customHeight="1">
      <c r="A53" s="11"/>
      <c r="B53" s="44" t="s">
        <v>15</v>
      </c>
      <c r="C53" s="42"/>
      <c r="D53" s="20" t="s">
        <v>16</v>
      </c>
      <c r="E53" s="93" t="s">
        <v>138</v>
      </c>
      <c r="F53" s="11"/>
      <c r="G53" s="11"/>
      <c r="H53" s="11"/>
      <c r="I53" s="37"/>
      <c r="J53" s="37">
        <v>260000</v>
      </c>
      <c r="K53" s="11"/>
    </row>
    <row r="54" spans="1:11" ht="29.25" customHeight="1">
      <c r="A54" s="11"/>
      <c r="B54" s="44" t="s">
        <v>90</v>
      </c>
      <c r="C54" s="49"/>
      <c r="D54" s="20" t="s">
        <v>8</v>
      </c>
      <c r="E54" s="93" t="s">
        <v>169</v>
      </c>
      <c r="F54" s="11"/>
      <c r="G54" s="11"/>
      <c r="H54" s="11"/>
      <c r="I54" s="37"/>
      <c r="J54" s="37">
        <v>75000</v>
      </c>
      <c r="K54" s="11"/>
    </row>
    <row r="55" spans="1:11" ht="15">
      <c r="A55" s="11"/>
      <c r="B55" s="44" t="s">
        <v>90</v>
      </c>
      <c r="C55" s="49"/>
      <c r="D55" s="20" t="s">
        <v>8</v>
      </c>
      <c r="E55" s="93" t="s">
        <v>139</v>
      </c>
      <c r="F55" s="11"/>
      <c r="G55" s="11"/>
      <c r="H55" s="11"/>
      <c r="I55" s="37"/>
      <c r="J55" s="37">
        <v>75000</v>
      </c>
      <c r="K55" s="11"/>
    </row>
    <row r="56" spans="1:11" ht="30" hidden="1" customHeight="1">
      <c r="A56" s="68"/>
      <c r="B56" s="74" t="s">
        <v>90</v>
      </c>
      <c r="C56" s="99"/>
      <c r="D56" s="29" t="s">
        <v>8</v>
      </c>
      <c r="E56" s="93" t="s">
        <v>204</v>
      </c>
      <c r="F56" s="68"/>
      <c r="G56" s="68"/>
      <c r="H56" s="68"/>
      <c r="I56" s="37"/>
      <c r="J56" s="37"/>
      <c r="K56" s="11"/>
    </row>
    <row r="57" spans="1:11" s="3" customFormat="1" ht="38.25">
      <c r="A57" s="72" t="s">
        <v>141</v>
      </c>
      <c r="B57" s="43" t="s">
        <v>142</v>
      </c>
      <c r="C57" s="43" t="s">
        <v>49</v>
      </c>
      <c r="D57" s="71" t="s">
        <v>143</v>
      </c>
      <c r="E57" s="121"/>
      <c r="F57" s="38"/>
      <c r="G57" s="38"/>
      <c r="H57" s="38"/>
      <c r="I57" s="51"/>
      <c r="J57" s="51">
        <f>J58</f>
        <v>112000</v>
      </c>
      <c r="K57" s="10"/>
    </row>
    <row r="58" spans="1:11" s="3" customFormat="1" ht="36.75" customHeight="1">
      <c r="A58" s="73"/>
      <c r="B58" s="74" t="s">
        <v>15</v>
      </c>
      <c r="C58" s="74"/>
      <c r="D58" s="29" t="s">
        <v>16</v>
      </c>
      <c r="E58" s="121" t="s">
        <v>193</v>
      </c>
      <c r="F58" s="38"/>
      <c r="G58" s="38"/>
      <c r="H58" s="38"/>
      <c r="I58" s="37"/>
      <c r="J58" s="37">
        <v>112000</v>
      </c>
      <c r="K58" s="10"/>
    </row>
    <row r="59" spans="1:11" s="3" customFormat="1" ht="26.25" customHeight="1">
      <c r="A59" s="18" t="s">
        <v>171</v>
      </c>
      <c r="B59" s="45" t="s">
        <v>191</v>
      </c>
      <c r="C59" s="45" t="s">
        <v>106</v>
      </c>
      <c r="D59" s="12" t="s">
        <v>170</v>
      </c>
      <c r="E59" s="125"/>
      <c r="F59" s="10"/>
      <c r="G59" s="10"/>
      <c r="H59" s="10"/>
      <c r="I59" s="51"/>
      <c r="J59" s="51">
        <f>J60+J61</f>
        <v>450000</v>
      </c>
      <c r="K59" s="10"/>
    </row>
    <row r="60" spans="1:11" s="3" customFormat="1" ht="26.25" customHeight="1">
      <c r="A60" s="11"/>
      <c r="B60" s="44" t="s">
        <v>15</v>
      </c>
      <c r="C60" s="42"/>
      <c r="D60" s="20" t="s">
        <v>16</v>
      </c>
      <c r="E60" s="125" t="s">
        <v>140</v>
      </c>
      <c r="F60" s="11"/>
      <c r="G60" s="11"/>
      <c r="H60" s="11"/>
      <c r="I60" s="37"/>
      <c r="J60" s="37">
        <v>50000</v>
      </c>
      <c r="K60" s="10"/>
    </row>
    <row r="61" spans="1:11" s="3" customFormat="1" ht="33" customHeight="1">
      <c r="A61" s="11"/>
      <c r="B61" s="44" t="s">
        <v>90</v>
      </c>
      <c r="C61" s="49"/>
      <c r="D61" s="20" t="s">
        <v>8</v>
      </c>
      <c r="E61" s="93" t="s">
        <v>192</v>
      </c>
      <c r="F61" s="11"/>
      <c r="G61" s="11"/>
      <c r="H61" s="11"/>
      <c r="I61" s="37"/>
      <c r="J61" s="37">
        <v>400000</v>
      </c>
      <c r="K61" s="10"/>
    </row>
    <row r="62" spans="1:11" s="3" customFormat="1" ht="41.25" customHeight="1">
      <c r="A62" s="72" t="s">
        <v>211</v>
      </c>
      <c r="B62" s="43" t="s">
        <v>212</v>
      </c>
      <c r="C62" s="43" t="s">
        <v>213</v>
      </c>
      <c r="D62" s="71" t="s">
        <v>214</v>
      </c>
      <c r="E62" s="93"/>
      <c r="F62" s="11"/>
      <c r="G62" s="11"/>
      <c r="H62" s="11"/>
      <c r="I62" s="37"/>
      <c r="J62" s="51">
        <f>J63</f>
        <v>135000</v>
      </c>
      <c r="K62" s="10"/>
    </row>
    <row r="63" spans="1:11" s="3" customFormat="1" ht="91.5" customHeight="1">
      <c r="A63" s="11"/>
      <c r="B63" s="44" t="s">
        <v>15</v>
      </c>
      <c r="C63" s="42"/>
      <c r="D63" s="20" t="s">
        <v>16</v>
      </c>
      <c r="E63" s="121" t="s">
        <v>237</v>
      </c>
      <c r="F63" s="11"/>
      <c r="G63" s="11"/>
      <c r="H63" s="11"/>
      <c r="I63" s="37"/>
      <c r="J63" s="37">
        <v>135000</v>
      </c>
      <c r="K63" s="10"/>
    </row>
    <row r="64" spans="1:11" s="3" customFormat="1" ht="65.25" customHeight="1">
      <c r="A64" s="18" t="s">
        <v>194</v>
      </c>
      <c r="B64" s="44" t="s">
        <v>181</v>
      </c>
      <c r="C64" s="49">
        <v>990</v>
      </c>
      <c r="D64" s="8" t="s">
        <v>182</v>
      </c>
      <c r="E64" s="93"/>
      <c r="F64" s="11"/>
      <c r="G64" s="11"/>
      <c r="H64" s="11"/>
      <c r="I64" s="37"/>
      <c r="J64" s="51">
        <f>J65</f>
        <v>112300</v>
      </c>
      <c r="K64" s="10"/>
    </row>
    <row r="65" spans="1:11" s="3" customFormat="1" ht="59.25" customHeight="1">
      <c r="A65" s="11"/>
      <c r="B65" s="44" t="s">
        <v>15</v>
      </c>
      <c r="C65" s="49"/>
      <c r="D65" s="20" t="s">
        <v>16</v>
      </c>
      <c r="E65" s="93" t="s">
        <v>190</v>
      </c>
      <c r="F65" s="11"/>
      <c r="G65" s="11"/>
      <c r="H65" s="11"/>
      <c r="I65" s="37"/>
      <c r="J65" s="37">
        <f>124780-12480</f>
        <v>112300</v>
      </c>
      <c r="K65" s="10"/>
    </row>
    <row r="66" spans="1:11" ht="26.25">
      <c r="A66" s="60" t="s">
        <v>32</v>
      </c>
      <c r="B66" s="60" t="s">
        <v>26</v>
      </c>
      <c r="C66" s="60" t="s">
        <v>42</v>
      </c>
      <c r="D66" s="7" t="s">
        <v>27</v>
      </c>
      <c r="E66" s="117"/>
      <c r="F66" s="11"/>
      <c r="G66" s="11"/>
      <c r="H66" s="11"/>
      <c r="I66" s="21"/>
      <c r="J66" s="21">
        <f>J67+J68</f>
        <v>156500</v>
      </c>
      <c r="K66" s="11"/>
    </row>
    <row r="67" spans="1:11" ht="36.75" customHeight="1">
      <c r="A67" s="11"/>
      <c r="B67" s="44" t="s">
        <v>15</v>
      </c>
      <c r="C67" s="42"/>
      <c r="D67" s="20" t="s">
        <v>16</v>
      </c>
      <c r="E67" s="113" t="s">
        <v>89</v>
      </c>
      <c r="F67" s="11"/>
      <c r="G67" s="11"/>
      <c r="H67" s="11"/>
      <c r="I67" s="37"/>
      <c r="J67" s="37">
        <f>126500+30000</f>
        <v>156500</v>
      </c>
      <c r="K67" s="11"/>
    </row>
    <row r="68" spans="1:11" ht="30" hidden="1">
      <c r="A68" s="11"/>
      <c r="B68" s="44" t="s">
        <v>15</v>
      </c>
      <c r="C68" s="42"/>
      <c r="D68" s="20" t="s">
        <v>16</v>
      </c>
      <c r="E68" s="113" t="s">
        <v>202</v>
      </c>
      <c r="F68" s="11"/>
      <c r="G68" s="11"/>
      <c r="H68" s="11"/>
      <c r="I68" s="37"/>
      <c r="J68" s="37"/>
      <c r="K68" s="11"/>
    </row>
    <row r="69" spans="1:11" ht="27.75" customHeight="1">
      <c r="A69" s="18" t="s">
        <v>39</v>
      </c>
      <c r="B69" s="45" t="s">
        <v>44</v>
      </c>
      <c r="C69" s="49"/>
      <c r="D69" s="7" t="s">
        <v>40</v>
      </c>
      <c r="E69" s="117"/>
      <c r="F69" s="11"/>
      <c r="G69" s="11"/>
      <c r="H69" s="11"/>
      <c r="I69" s="51"/>
      <c r="J69" s="51">
        <f>J70+J73</f>
        <v>433270</v>
      </c>
      <c r="K69" s="11"/>
    </row>
    <row r="70" spans="1:11" ht="69.75" customHeight="1">
      <c r="A70" s="18" t="s">
        <v>118</v>
      </c>
      <c r="B70" s="45" t="s">
        <v>121</v>
      </c>
      <c r="C70" s="46">
        <v>1020</v>
      </c>
      <c r="D70" s="7" t="s">
        <v>119</v>
      </c>
      <c r="E70" s="117"/>
      <c r="F70" s="11"/>
      <c r="G70" s="11"/>
      <c r="H70" s="11"/>
      <c r="I70" s="51"/>
      <c r="J70" s="51">
        <f>J71+J72</f>
        <v>388270</v>
      </c>
      <c r="K70" s="11"/>
    </row>
    <row r="71" spans="1:11" ht="75" customHeight="1">
      <c r="A71" s="18"/>
      <c r="B71" s="44" t="s">
        <v>90</v>
      </c>
      <c r="C71" s="49"/>
      <c r="D71" s="20" t="s">
        <v>8</v>
      </c>
      <c r="E71" s="126" t="s">
        <v>99</v>
      </c>
      <c r="F71" s="68"/>
      <c r="G71" s="68"/>
      <c r="H71" s="68"/>
      <c r="I71" s="37"/>
      <c r="J71" s="37">
        <v>129000</v>
      </c>
      <c r="K71" s="11"/>
    </row>
    <row r="72" spans="1:11" ht="42.75" customHeight="1">
      <c r="A72" s="18"/>
      <c r="B72" s="44" t="s">
        <v>90</v>
      </c>
      <c r="C72" s="49"/>
      <c r="D72" s="20" t="s">
        <v>8</v>
      </c>
      <c r="E72" s="127" t="s">
        <v>144</v>
      </c>
      <c r="F72" s="68"/>
      <c r="G72" s="68"/>
      <c r="H72" s="68"/>
      <c r="I72" s="37"/>
      <c r="J72" s="37">
        <v>259270</v>
      </c>
      <c r="K72" s="11"/>
    </row>
    <row r="73" spans="1:11" ht="26.25">
      <c r="A73" s="60" t="s">
        <v>41</v>
      </c>
      <c r="B73" s="60" t="s">
        <v>26</v>
      </c>
      <c r="C73" s="60" t="s">
        <v>42</v>
      </c>
      <c r="D73" s="7" t="s">
        <v>27</v>
      </c>
      <c r="E73" s="113"/>
      <c r="F73" s="11"/>
      <c r="G73" s="11"/>
      <c r="H73" s="11"/>
      <c r="I73" s="21"/>
      <c r="J73" s="21">
        <f>J74</f>
        <v>45000</v>
      </c>
      <c r="K73" s="11"/>
    </row>
    <row r="74" spans="1:11" ht="60">
      <c r="A74" s="15"/>
      <c r="B74" s="44" t="s">
        <v>15</v>
      </c>
      <c r="C74" s="42"/>
      <c r="D74" s="20" t="s">
        <v>16</v>
      </c>
      <c r="E74" s="113" t="s">
        <v>176</v>
      </c>
      <c r="F74" s="11"/>
      <c r="G74" s="11"/>
      <c r="H74" s="11"/>
      <c r="I74" s="37"/>
      <c r="J74" s="37">
        <f>55000+25000-35000</f>
        <v>45000</v>
      </c>
      <c r="K74" s="11"/>
    </row>
    <row r="75" spans="1:11" ht="26.25">
      <c r="A75" s="18" t="s">
        <v>43</v>
      </c>
      <c r="B75" s="46">
        <v>10</v>
      </c>
      <c r="C75" s="50"/>
      <c r="D75" s="7" t="s">
        <v>45</v>
      </c>
      <c r="E75" s="117"/>
      <c r="F75" s="11"/>
      <c r="G75" s="11"/>
      <c r="H75" s="11"/>
      <c r="I75" s="21"/>
      <c r="J75" s="21">
        <f>J76+J78+J80+J82</f>
        <v>263500</v>
      </c>
      <c r="K75" s="11"/>
    </row>
    <row r="76" spans="1:11" ht="25.5">
      <c r="A76" s="27" t="s">
        <v>96</v>
      </c>
      <c r="B76" s="27" t="s">
        <v>97</v>
      </c>
      <c r="C76" s="27" t="s">
        <v>49</v>
      </c>
      <c r="D76" s="71" t="s">
        <v>98</v>
      </c>
      <c r="E76" s="128"/>
      <c r="F76" s="68"/>
      <c r="G76" s="68"/>
      <c r="H76" s="68"/>
      <c r="I76" s="51"/>
      <c r="J76" s="21">
        <f>J77</f>
        <v>119500</v>
      </c>
      <c r="K76" s="11"/>
    </row>
    <row r="77" spans="1:11" ht="51.75" customHeight="1">
      <c r="A77" s="73"/>
      <c r="B77" s="74" t="s">
        <v>15</v>
      </c>
      <c r="C77" s="38"/>
      <c r="D77" s="29" t="s">
        <v>16</v>
      </c>
      <c r="E77" s="93" t="s">
        <v>209</v>
      </c>
      <c r="F77" s="68"/>
      <c r="G77" s="68"/>
      <c r="H77" s="68"/>
      <c r="I77" s="37"/>
      <c r="J77" s="54">
        <v>119500</v>
      </c>
      <c r="K77" s="11"/>
    </row>
    <row r="78" spans="1:11" ht="15">
      <c r="A78" s="18" t="s">
        <v>46</v>
      </c>
      <c r="B78" s="46">
        <v>4030</v>
      </c>
      <c r="C78" s="26" t="s">
        <v>47</v>
      </c>
      <c r="D78" s="8" t="s">
        <v>48</v>
      </c>
      <c r="E78" s="117"/>
      <c r="F78" s="11"/>
      <c r="G78" s="11"/>
      <c r="H78" s="11"/>
      <c r="I78" s="21"/>
      <c r="J78" s="21">
        <f>J79</f>
        <v>49000</v>
      </c>
      <c r="K78" s="11"/>
    </row>
    <row r="79" spans="1:11" ht="28.5" customHeight="1">
      <c r="A79" s="15"/>
      <c r="B79" s="44" t="s">
        <v>15</v>
      </c>
      <c r="C79" s="10"/>
      <c r="D79" s="20" t="s">
        <v>16</v>
      </c>
      <c r="E79" s="93" t="s">
        <v>145</v>
      </c>
      <c r="F79" s="11"/>
      <c r="G79" s="11"/>
      <c r="H79" s="11"/>
      <c r="I79" s="37"/>
      <c r="J79" s="37">
        <v>49000</v>
      </c>
      <c r="K79" s="11"/>
    </row>
    <row r="80" spans="1:11" ht="41.25" customHeight="1">
      <c r="A80" s="60" t="s">
        <v>83</v>
      </c>
      <c r="B80" s="60" t="s">
        <v>84</v>
      </c>
      <c r="C80" s="60" t="s">
        <v>85</v>
      </c>
      <c r="D80" s="8" t="s">
        <v>95</v>
      </c>
      <c r="E80" s="129"/>
      <c r="F80" s="58"/>
      <c r="G80" s="58"/>
      <c r="H80" s="58"/>
      <c r="I80" s="21"/>
      <c r="J80" s="21">
        <f>J81</f>
        <v>49000</v>
      </c>
      <c r="K80" s="11"/>
    </row>
    <row r="81" spans="1:11" ht="24.75" customHeight="1">
      <c r="A81" s="72"/>
      <c r="B81" s="74" t="s">
        <v>15</v>
      </c>
      <c r="C81" s="77"/>
      <c r="D81" s="29" t="s">
        <v>16</v>
      </c>
      <c r="E81" s="93" t="s">
        <v>146</v>
      </c>
      <c r="F81" s="68"/>
      <c r="G81" s="68"/>
      <c r="H81" s="68"/>
      <c r="I81" s="37"/>
      <c r="J81" s="37">
        <v>49000</v>
      </c>
      <c r="K81" s="11"/>
    </row>
    <row r="82" spans="1:11" ht="26.25">
      <c r="A82" s="78" t="s">
        <v>50</v>
      </c>
      <c r="B82" s="78" t="s">
        <v>26</v>
      </c>
      <c r="C82" s="78" t="s">
        <v>42</v>
      </c>
      <c r="D82" s="79" t="s">
        <v>27</v>
      </c>
      <c r="E82" s="128"/>
      <c r="F82" s="68"/>
      <c r="G82" s="68"/>
      <c r="H82" s="68"/>
      <c r="I82" s="51"/>
      <c r="J82" s="51">
        <f>J83</f>
        <v>46000</v>
      </c>
      <c r="K82" s="11"/>
    </row>
    <row r="83" spans="1:11" ht="45">
      <c r="A83" s="73"/>
      <c r="B83" s="74" t="s">
        <v>15</v>
      </c>
      <c r="C83" s="77"/>
      <c r="D83" s="29" t="s">
        <v>16</v>
      </c>
      <c r="E83" s="115" t="s">
        <v>51</v>
      </c>
      <c r="F83" s="68"/>
      <c r="G83" s="68"/>
      <c r="H83" s="68"/>
      <c r="I83" s="37"/>
      <c r="J83" s="37">
        <v>46000</v>
      </c>
      <c r="K83" s="11"/>
    </row>
    <row r="84" spans="1:11" ht="25.5">
      <c r="A84" s="18" t="s">
        <v>52</v>
      </c>
      <c r="B84" s="46">
        <v>11</v>
      </c>
      <c r="C84" s="50"/>
      <c r="D84" s="30" t="s">
        <v>53</v>
      </c>
      <c r="E84" s="117"/>
      <c r="F84" s="11"/>
      <c r="G84" s="11"/>
      <c r="H84" s="11"/>
      <c r="I84" s="51"/>
      <c r="J84" s="51">
        <f>J85+J89</f>
        <v>1220000</v>
      </c>
      <c r="K84" s="11"/>
    </row>
    <row r="85" spans="1:11" ht="63.75">
      <c r="A85" s="26" t="s">
        <v>77</v>
      </c>
      <c r="B85" s="27" t="s">
        <v>78</v>
      </c>
      <c r="C85" s="26" t="s">
        <v>76</v>
      </c>
      <c r="D85" s="8" t="s">
        <v>79</v>
      </c>
      <c r="E85" s="117"/>
      <c r="F85" s="11"/>
      <c r="G85" s="11"/>
      <c r="H85" s="11"/>
      <c r="I85" s="21"/>
      <c r="J85" s="51">
        <f>J86+J87+J88</f>
        <v>1220000</v>
      </c>
      <c r="K85" s="11"/>
    </row>
    <row r="86" spans="1:11" ht="30" hidden="1">
      <c r="A86" s="26"/>
      <c r="B86" s="74" t="s">
        <v>15</v>
      </c>
      <c r="C86" s="77"/>
      <c r="D86" s="29" t="s">
        <v>16</v>
      </c>
      <c r="E86" s="113" t="s">
        <v>203</v>
      </c>
      <c r="F86" s="11"/>
      <c r="G86" s="11"/>
      <c r="H86" s="11"/>
      <c r="I86" s="21"/>
      <c r="J86" s="37"/>
      <c r="K86" s="11"/>
    </row>
    <row r="87" spans="1:11" ht="30">
      <c r="A87" s="18"/>
      <c r="B87" s="44" t="s">
        <v>90</v>
      </c>
      <c r="C87" s="10"/>
      <c r="D87" s="29" t="s">
        <v>8</v>
      </c>
      <c r="E87" s="109" t="s">
        <v>147</v>
      </c>
      <c r="F87" s="68"/>
      <c r="G87" s="68"/>
      <c r="H87" s="68"/>
      <c r="I87" s="37"/>
      <c r="J87" s="37">
        <v>420000</v>
      </c>
      <c r="K87" s="11"/>
    </row>
    <row r="88" spans="1:11" ht="27" customHeight="1">
      <c r="A88" s="18"/>
      <c r="B88" s="100">
        <v>3132</v>
      </c>
      <c r="C88" s="29"/>
      <c r="D88" s="101" t="s">
        <v>8</v>
      </c>
      <c r="E88" s="109" t="s">
        <v>177</v>
      </c>
      <c r="F88" s="68"/>
      <c r="G88" s="68"/>
      <c r="H88" s="68"/>
      <c r="I88" s="37"/>
      <c r="J88" s="37">
        <v>800000</v>
      </c>
      <c r="K88" s="11"/>
    </row>
    <row r="89" spans="1:11" ht="27" hidden="1" customHeight="1">
      <c r="A89" s="18" t="s">
        <v>223</v>
      </c>
      <c r="B89" s="112">
        <v>7325</v>
      </c>
      <c r="C89" s="71">
        <v>443</v>
      </c>
      <c r="D89" s="111" t="s">
        <v>222</v>
      </c>
      <c r="E89" s="109"/>
      <c r="F89" s="68"/>
      <c r="G89" s="68"/>
      <c r="H89" s="68"/>
      <c r="I89" s="37"/>
      <c r="J89" s="51">
        <f>J90</f>
        <v>0</v>
      </c>
      <c r="K89" s="11"/>
    </row>
    <row r="90" spans="1:11" ht="41.25" hidden="1" customHeight="1">
      <c r="A90" s="18"/>
      <c r="B90" s="65">
        <v>3122</v>
      </c>
      <c r="C90" s="55"/>
      <c r="D90" s="20" t="s">
        <v>56</v>
      </c>
      <c r="E90" s="109" t="s">
        <v>224</v>
      </c>
      <c r="F90" s="68"/>
      <c r="G90" s="68"/>
      <c r="H90" s="68"/>
      <c r="I90" s="37"/>
      <c r="J90" s="37"/>
      <c r="K90" s="11"/>
    </row>
    <row r="91" spans="1:11" ht="25.5">
      <c r="A91" s="45" t="s">
        <v>54</v>
      </c>
      <c r="B91" s="66">
        <v>12</v>
      </c>
      <c r="C91" s="67"/>
      <c r="D91" s="5" t="s">
        <v>55</v>
      </c>
      <c r="E91" s="130"/>
      <c r="F91" s="11"/>
      <c r="G91" s="11"/>
      <c r="H91" s="11"/>
      <c r="I91" s="51"/>
      <c r="J91" s="51">
        <f>J92+J95+J99+J111+J122+J124+J126</f>
        <v>39962944.909999996</v>
      </c>
      <c r="K91" s="11"/>
    </row>
    <row r="92" spans="1:11" ht="25.5">
      <c r="A92" s="60" t="s">
        <v>107</v>
      </c>
      <c r="B92" s="62">
        <v>6011</v>
      </c>
      <c r="C92" s="63" t="s">
        <v>108</v>
      </c>
      <c r="D92" s="5" t="s">
        <v>109</v>
      </c>
      <c r="E92" s="126"/>
      <c r="F92" s="11"/>
      <c r="G92" s="11"/>
      <c r="H92" s="11"/>
      <c r="I92" s="21"/>
      <c r="J92" s="21">
        <f>J93+J94</f>
        <v>3159196</v>
      </c>
      <c r="K92" s="11"/>
    </row>
    <row r="93" spans="1:11" ht="68.25" customHeight="1">
      <c r="A93" s="18"/>
      <c r="B93" s="65">
        <v>3131</v>
      </c>
      <c r="C93" s="55"/>
      <c r="D93" s="34" t="s">
        <v>197</v>
      </c>
      <c r="E93" s="131" t="s">
        <v>195</v>
      </c>
      <c r="F93" s="11"/>
      <c r="G93" s="11"/>
      <c r="H93" s="11"/>
      <c r="I93" s="54"/>
      <c r="J93" s="54">
        <v>1700000</v>
      </c>
      <c r="K93" s="11"/>
    </row>
    <row r="94" spans="1:11" ht="105">
      <c r="A94" s="18"/>
      <c r="B94" s="65">
        <v>3131</v>
      </c>
      <c r="C94" s="55"/>
      <c r="D94" s="34" t="s">
        <v>196</v>
      </c>
      <c r="E94" s="131" t="s">
        <v>157</v>
      </c>
      <c r="F94" s="11"/>
      <c r="G94" s="11"/>
      <c r="H94" s="11"/>
      <c r="I94" s="54"/>
      <c r="J94" s="54">
        <f>1600000-140804</f>
        <v>1459196</v>
      </c>
      <c r="K94" s="11"/>
    </row>
    <row r="95" spans="1:11" ht="25.5">
      <c r="A95" s="60" t="s">
        <v>110</v>
      </c>
      <c r="B95" s="62">
        <v>6030</v>
      </c>
      <c r="C95" s="63" t="s">
        <v>108</v>
      </c>
      <c r="D95" s="12" t="s">
        <v>111</v>
      </c>
      <c r="E95" s="131"/>
      <c r="F95" s="11"/>
      <c r="G95" s="11"/>
      <c r="H95" s="11"/>
      <c r="I95" s="21"/>
      <c r="J95" s="21">
        <f>J96+J97</f>
        <v>668900</v>
      </c>
      <c r="K95" s="11"/>
    </row>
    <row r="96" spans="1:11" ht="71.25" customHeight="1">
      <c r="A96" s="72"/>
      <c r="B96" s="74" t="s">
        <v>15</v>
      </c>
      <c r="C96" s="38"/>
      <c r="D96" s="29" t="s">
        <v>16</v>
      </c>
      <c r="E96" s="132" t="s">
        <v>215</v>
      </c>
      <c r="F96" s="68"/>
      <c r="G96" s="68"/>
      <c r="H96" s="68"/>
      <c r="I96" s="37"/>
      <c r="J96" s="37">
        <f>411000+49000+49900</f>
        <v>509900</v>
      </c>
      <c r="K96" s="11"/>
    </row>
    <row r="97" spans="1:11" ht="34.5" customHeight="1">
      <c r="A97" s="72"/>
      <c r="B97" s="74" t="s">
        <v>15</v>
      </c>
      <c r="C97" s="76"/>
      <c r="D97" s="29" t="s">
        <v>16</v>
      </c>
      <c r="E97" s="132" t="s">
        <v>112</v>
      </c>
      <c r="F97" s="68"/>
      <c r="G97" s="68"/>
      <c r="H97" s="68"/>
      <c r="I97" s="37"/>
      <c r="J97" s="37">
        <f>89000+70000</f>
        <v>159000</v>
      </c>
      <c r="K97" s="11"/>
    </row>
    <row r="98" spans="1:11" ht="45" hidden="1">
      <c r="A98" s="10"/>
      <c r="B98" s="77">
        <v>3142</v>
      </c>
      <c r="C98" s="68"/>
      <c r="D98" s="97" t="s">
        <v>58</v>
      </c>
      <c r="E98" s="133" t="s">
        <v>120</v>
      </c>
      <c r="F98" s="68"/>
      <c r="G98" s="68"/>
      <c r="H98" s="68"/>
      <c r="I98" s="37"/>
      <c r="J98" s="87"/>
      <c r="K98" s="11"/>
    </row>
    <row r="99" spans="1:11" ht="25.5">
      <c r="A99" s="62">
        <v>1217330</v>
      </c>
      <c r="B99" s="62">
        <v>7330</v>
      </c>
      <c r="C99" s="63" t="s">
        <v>22</v>
      </c>
      <c r="D99" s="12" t="s">
        <v>59</v>
      </c>
      <c r="E99" s="134"/>
      <c r="F99" s="68"/>
      <c r="G99" s="68"/>
      <c r="H99" s="68"/>
      <c r="I99" s="51"/>
      <c r="J99" s="51">
        <f>J100+J101+J102+J103+J104+J105+J107+J108+J109+J110+J106</f>
        <v>7362409</v>
      </c>
      <c r="K99" s="11"/>
    </row>
    <row r="100" spans="1:11" s="64" customFormat="1" ht="43.5" customHeight="1">
      <c r="A100" s="35"/>
      <c r="B100" s="65">
        <v>3122</v>
      </c>
      <c r="C100" s="55"/>
      <c r="D100" s="20" t="s">
        <v>56</v>
      </c>
      <c r="E100" s="109" t="s">
        <v>148</v>
      </c>
      <c r="F100" s="53"/>
      <c r="G100" s="53"/>
      <c r="H100" s="53"/>
      <c r="I100" s="37"/>
      <c r="J100" s="37">
        <f>1700000-1651000</f>
        <v>49000</v>
      </c>
      <c r="K100" s="53"/>
    </row>
    <row r="101" spans="1:11" ht="45">
      <c r="A101" s="80"/>
      <c r="B101" s="81" t="s">
        <v>57</v>
      </c>
      <c r="C101" s="82"/>
      <c r="D101" s="29" t="s">
        <v>56</v>
      </c>
      <c r="E101" s="109" t="s">
        <v>198</v>
      </c>
      <c r="F101" s="68"/>
      <c r="G101" s="68"/>
      <c r="H101" s="68"/>
      <c r="I101" s="37"/>
      <c r="J101" s="37">
        <v>1400000</v>
      </c>
      <c r="K101" s="11"/>
    </row>
    <row r="102" spans="1:11" ht="45">
      <c r="A102" s="80"/>
      <c r="B102" s="81" t="s">
        <v>57</v>
      </c>
      <c r="C102" s="82"/>
      <c r="D102" s="29" t="s">
        <v>56</v>
      </c>
      <c r="E102" s="109" t="s">
        <v>161</v>
      </c>
      <c r="F102" s="68"/>
      <c r="G102" s="68"/>
      <c r="H102" s="68"/>
      <c r="I102" s="37"/>
      <c r="J102" s="37">
        <v>300000</v>
      </c>
      <c r="K102" s="11"/>
    </row>
    <row r="103" spans="1:11" ht="52.5" customHeight="1">
      <c r="A103" s="80"/>
      <c r="B103" s="81" t="s">
        <v>57</v>
      </c>
      <c r="C103" s="82"/>
      <c r="D103" s="29" t="s">
        <v>56</v>
      </c>
      <c r="E103" s="109" t="s">
        <v>179</v>
      </c>
      <c r="F103" s="68"/>
      <c r="G103" s="68"/>
      <c r="H103" s="68"/>
      <c r="I103" s="37"/>
      <c r="J103" s="37">
        <v>2263409</v>
      </c>
      <c r="K103" s="11"/>
    </row>
    <row r="104" spans="1:11" ht="79.5" customHeight="1">
      <c r="A104" s="80"/>
      <c r="B104" s="81" t="s">
        <v>57</v>
      </c>
      <c r="C104" s="82"/>
      <c r="D104" s="29" t="s">
        <v>56</v>
      </c>
      <c r="E104" s="109" t="s">
        <v>208</v>
      </c>
      <c r="F104" s="68"/>
      <c r="G104" s="68"/>
      <c r="H104" s="68"/>
      <c r="I104" s="37"/>
      <c r="J104" s="37">
        <v>410000</v>
      </c>
      <c r="K104" s="11"/>
    </row>
    <row r="105" spans="1:11" ht="25.5">
      <c r="A105" s="83"/>
      <c r="B105" s="77">
        <v>3142</v>
      </c>
      <c r="C105" s="68"/>
      <c r="D105" s="56" t="s">
        <v>58</v>
      </c>
      <c r="E105" s="117" t="s">
        <v>117</v>
      </c>
      <c r="F105" s="68"/>
      <c r="G105" s="68"/>
      <c r="H105" s="68"/>
      <c r="I105" s="37"/>
      <c r="J105" s="37">
        <v>500000</v>
      </c>
      <c r="K105" s="11"/>
    </row>
    <row r="106" spans="1:11" ht="30" hidden="1">
      <c r="A106" s="83"/>
      <c r="B106" s="77">
        <v>3142</v>
      </c>
      <c r="C106" s="68"/>
      <c r="D106" s="56" t="s">
        <v>58</v>
      </c>
      <c r="E106" s="113" t="s">
        <v>130</v>
      </c>
      <c r="F106" s="68"/>
      <c r="G106" s="68"/>
      <c r="H106" s="68"/>
      <c r="I106" s="37"/>
      <c r="J106" s="37"/>
      <c r="K106" s="11"/>
    </row>
    <row r="107" spans="1:11" ht="26.25" hidden="1" customHeight="1">
      <c r="A107" s="83"/>
      <c r="B107" s="77">
        <v>3142</v>
      </c>
      <c r="C107" s="68"/>
      <c r="D107" s="56" t="s">
        <v>58</v>
      </c>
      <c r="E107" s="109" t="s">
        <v>100</v>
      </c>
      <c r="F107" s="68"/>
      <c r="G107" s="68"/>
      <c r="H107" s="68"/>
      <c r="I107" s="37"/>
      <c r="J107" s="37"/>
      <c r="K107" s="11"/>
    </row>
    <row r="108" spans="1:11" ht="29.25" customHeight="1">
      <c r="A108" s="83"/>
      <c r="B108" s="77">
        <v>3142</v>
      </c>
      <c r="C108" s="68"/>
      <c r="D108" s="56" t="s">
        <v>58</v>
      </c>
      <c r="E108" s="109" t="s">
        <v>178</v>
      </c>
      <c r="F108" s="68"/>
      <c r="G108" s="68"/>
      <c r="H108" s="68"/>
      <c r="I108" s="37"/>
      <c r="J108" s="37">
        <v>50000</v>
      </c>
      <c r="K108" s="11"/>
    </row>
    <row r="109" spans="1:11" ht="39.75" customHeight="1">
      <c r="A109" s="83"/>
      <c r="B109" s="77">
        <v>3142</v>
      </c>
      <c r="C109" s="68"/>
      <c r="D109" s="56" t="s">
        <v>58</v>
      </c>
      <c r="E109" s="109" t="s">
        <v>163</v>
      </c>
      <c r="F109" s="68"/>
      <c r="G109" s="68"/>
      <c r="H109" s="68"/>
      <c r="I109" s="37"/>
      <c r="J109" s="37">
        <f>1000000-410000</f>
        <v>590000</v>
      </c>
      <c r="K109" s="11"/>
    </row>
    <row r="110" spans="1:11" ht="51.75" customHeight="1">
      <c r="A110" s="83"/>
      <c r="B110" s="77">
        <v>3142</v>
      </c>
      <c r="C110" s="68"/>
      <c r="D110" s="56" t="s">
        <v>58</v>
      </c>
      <c r="E110" s="135" t="s">
        <v>162</v>
      </c>
      <c r="F110" s="68"/>
      <c r="G110" s="68"/>
      <c r="H110" s="68"/>
      <c r="I110" s="37"/>
      <c r="J110" s="37">
        <v>1800000</v>
      </c>
      <c r="K110" s="11"/>
    </row>
    <row r="111" spans="1:11" ht="64.5" customHeight="1">
      <c r="A111" s="27" t="s">
        <v>60</v>
      </c>
      <c r="B111" s="85">
        <v>7461</v>
      </c>
      <c r="C111" s="27" t="s">
        <v>61</v>
      </c>
      <c r="D111" s="71" t="s">
        <v>62</v>
      </c>
      <c r="E111" s="134"/>
      <c r="F111" s="68"/>
      <c r="G111" s="68"/>
      <c r="H111" s="68"/>
      <c r="I111" s="51"/>
      <c r="J111" s="51">
        <f>J112+J113+J114+J115+J116+J117+J118+F112+J119+J120+J121</f>
        <v>23062952.91</v>
      </c>
      <c r="K111" s="68"/>
    </row>
    <row r="112" spans="1:11" ht="30.75" customHeight="1">
      <c r="A112" s="11"/>
      <c r="B112" s="41">
        <v>3132</v>
      </c>
      <c r="C112" s="41"/>
      <c r="D112" s="29" t="s">
        <v>8</v>
      </c>
      <c r="E112" s="109" t="s">
        <v>101</v>
      </c>
      <c r="F112" s="68"/>
      <c r="G112" s="68"/>
      <c r="H112" s="68"/>
      <c r="I112" s="86"/>
      <c r="J112" s="86">
        <v>2200000</v>
      </c>
      <c r="K112" s="68"/>
    </row>
    <row r="113" spans="1:11" ht="45">
      <c r="A113" s="11"/>
      <c r="B113" s="41">
        <v>3132</v>
      </c>
      <c r="C113" s="41"/>
      <c r="D113" s="29" t="s">
        <v>8</v>
      </c>
      <c r="E113" s="109" t="s">
        <v>164</v>
      </c>
      <c r="F113" s="68"/>
      <c r="G113" s="68"/>
      <c r="H113" s="68"/>
      <c r="I113" s="86"/>
      <c r="J113" s="86">
        <v>50000</v>
      </c>
      <c r="K113" s="68"/>
    </row>
    <row r="114" spans="1:11" ht="30">
      <c r="A114" s="11"/>
      <c r="B114" s="41">
        <v>3132</v>
      </c>
      <c r="C114" s="41"/>
      <c r="D114" s="29" t="s">
        <v>8</v>
      </c>
      <c r="E114" s="109" t="s">
        <v>165</v>
      </c>
      <c r="F114" s="68"/>
      <c r="G114" s="68"/>
      <c r="H114" s="68"/>
      <c r="I114" s="86"/>
      <c r="J114" s="86">
        <v>2800000</v>
      </c>
      <c r="K114" s="68"/>
    </row>
    <row r="115" spans="1:11" ht="69" customHeight="1">
      <c r="A115" s="11"/>
      <c r="B115" s="41">
        <v>3132</v>
      </c>
      <c r="C115" s="41"/>
      <c r="D115" s="29" t="s">
        <v>8</v>
      </c>
      <c r="E115" s="135" t="s">
        <v>199</v>
      </c>
      <c r="F115" s="68"/>
      <c r="G115" s="68"/>
      <c r="H115" s="68"/>
      <c r="I115" s="86"/>
      <c r="J115" s="86">
        <v>9000000</v>
      </c>
      <c r="K115" s="68"/>
    </row>
    <row r="116" spans="1:11" ht="45" hidden="1">
      <c r="A116" s="68"/>
      <c r="B116" s="84">
        <v>3132</v>
      </c>
      <c r="C116" s="84"/>
      <c r="D116" s="29" t="s">
        <v>8</v>
      </c>
      <c r="E116" s="135" t="s">
        <v>200</v>
      </c>
      <c r="F116" s="68"/>
      <c r="G116" s="68"/>
      <c r="H116" s="68"/>
      <c r="I116" s="86"/>
      <c r="J116" s="86"/>
      <c r="K116" s="68"/>
    </row>
    <row r="117" spans="1:11" ht="36" customHeight="1">
      <c r="A117" s="68"/>
      <c r="B117" s="84">
        <v>3132</v>
      </c>
      <c r="C117" s="84"/>
      <c r="D117" s="29" t="s">
        <v>8</v>
      </c>
      <c r="E117" s="109" t="s">
        <v>166</v>
      </c>
      <c r="F117" s="68"/>
      <c r="G117" s="68"/>
      <c r="H117" s="68"/>
      <c r="I117" s="86"/>
      <c r="J117" s="86">
        <v>4000000</v>
      </c>
      <c r="K117" s="68"/>
    </row>
    <row r="118" spans="1:11" ht="0.75" hidden="1" customHeight="1">
      <c r="A118" s="68"/>
      <c r="B118" s="84">
        <v>3132</v>
      </c>
      <c r="C118" s="84"/>
      <c r="D118" s="29" t="s">
        <v>8</v>
      </c>
      <c r="E118" s="133" t="s">
        <v>167</v>
      </c>
      <c r="F118" s="96"/>
      <c r="G118" s="96"/>
      <c r="H118" s="96"/>
      <c r="I118" s="98"/>
      <c r="J118" s="98"/>
      <c r="K118" s="68"/>
    </row>
    <row r="119" spans="1:11" ht="6.75" hidden="1" customHeight="1">
      <c r="A119" s="68"/>
      <c r="B119" s="84">
        <v>3142</v>
      </c>
      <c r="C119" s="79"/>
      <c r="D119" s="56" t="s">
        <v>58</v>
      </c>
      <c r="E119" s="133" t="s">
        <v>149</v>
      </c>
      <c r="F119" s="96"/>
      <c r="G119" s="96"/>
      <c r="H119" s="96"/>
      <c r="I119" s="98"/>
      <c r="J119" s="98"/>
      <c r="K119" s="11"/>
    </row>
    <row r="120" spans="1:11" ht="66" customHeight="1">
      <c r="A120" s="68"/>
      <c r="B120" s="84">
        <v>3132</v>
      </c>
      <c r="C120" s="84"/>
      <c r="D120" s="29" t="s">
        <v>8</v>
      </c>
      <c r="E120" s="135" t="s">
        <v>217</v>
      </c>
      <c r="F120" s="68"/>
      <c r="G120" s="68"/>
      <c r="H120" s="68"/>
      <c r="I120" s="86"/>
      <c r="J120" s="86">
        <v>2072306</v>
      </c>
      <c r="K120" s="11"/>
    </row>
    <row r="121" spans="1:11" ht="31.5" customHeight="1">
      <c r="A121" s="68"/>
      <c r="B121" s="84">
        <v>3132</v>
      </c>
      <c r="C121" s="79"/>
      <c r="D121" s="29" t="s">
        <v>8</v>
      </c>
      <c r="E121" s="109" t="s">
        <v>216</v>
      </c>
      <c r="F121" s="68"/>
      <c r="G121" s="68"/>
      <c r="H121" s="68"/>
      <c r="I121" s="86"/>
      <c r="J121" s="86">
        <v>2940646.91</v>
      </c>
      <c r="K121" s="11"/>
    </row>
    <row r="122" spans="1:11" ht="26.25">
      <c r="A122" s="78" t="s">
        <v>150</v>
      </c>
      <c r="B122" s="78" t="s">
        <v>26</v>
      </c>
      <c r="C122" s="78" t="s">
        <v>42</v>
      </c>
      <c r="D122" s="79" t="s">
        <v>27</v>
      </c>
      <c r="E122" s="109"/>
      <c r="F122" s="68"/>
      <c r="G122" s="68"/>
      <c r="H122" s="68"/>
      <c r="I122" s="86"/>
      <c r="J122" s="94">
        <f>J123</f>
        <v>50000</v>
      </c>
      <c r="K122" s="11"/>
    </row>
    <row r="123" spans="1:11" ht="65.25" customHeight="1">
      <c r="A123" s="68"/>
      <c r="B123" s="44" t="s">
        <v>15</v>
      </c>
      <c r="C123" s="10"/>
      <c r="D123" s="20" t="s">
        <v>16</v>
      </c>
      <c r="E123" s="109" t="s">
        <v>156</v>
      </c>
      <c r="F123" s="68"/>
      <c r="G123" s="68"/>
      <c r="H123" s="68"/>
      <c r="I123" s="86"/>
      <c r="J123" s="86">
        <v>50000</v>
      </c>
      <c r="K123" s="11"/>
    </row>
    <row r="124" spans="1:11" ht="25.5">
      <c r="A124" s="26" t="s">
        <v>65</v>
      </c>
      <c r="B124" s="22">
        <v>7670</v>
      </c>
      <c r="C124" s="47" t="s">
        <v>66</v>
      </c>
      <c r="D124" s="8" t="s">
        <v>67</v>
      </c>
      <c r="E124" s="136"/>
      <c r="F124" s="68"/>
      <c r="G124" s="68"/>
      <c r="H124" s="68"/>
      <c r="I124" s="70"/>
      <c r="J124" s="70">
        <f>J125</f>
        <v>4476487</v>
      </c>
      <c r="K124" s="11"/>
    </row>
    <row r="125" spans="1:11" ht="173.25" customHeight="1">
      <c r="A125" s="11"/>
      <c r="B125" s="44" t="s">
        <v>37</v>
      </c>
      <c r="C125" s="42"/>
      <c r="D125" s="20" t="s">
        <v>38</v>
      </c>
      <c r="E125" s="137" t="s">
        <v>236</v>
      </c>
      <c r="F125" s="68"/>
      <c r="G125" s="68"/>
      <c r="H125" s="68"/>
      <c r="I125" s="39"/>
      <c r="J125" s="39">
        <f>4760000-600000+316487</f>
        <v>4476487</v>
      </c>
      <c r="K125" s="11"/>
    </row>
    <row r="126" spans="1:11" ht="44.25" customHeight="1">
      <c r="A126" s="69">
        <v>1218110</v>
      </c>
      <c r="B126" s="45" t="s">
        <v>206</v>
      </c>
      <c r="C126" s="107">
        <v>320</v>
      </c>
      <c r="D126" s="8" t="s">
        <v>207</v>
      </c>
      <c r="E126" s="138"/>
      <c r="F126" s="108"/>
      <c r="G126" s="108"/>
      <c r="H126" s="108"/>
      <c r="I126" s="70"/>
      <c r="J126" s="70">
        <f>J127</f>
        <v>1183000</v>
      </c>
      <c r="K126" s="58"/>
    </row>
    <row r="127" spans="1:11" ht="84" customHeight="1">
      <c r="A127" s="11"/>
      <c r="B127" s="44"/>
      <c r="C127" s="106"/>
      <c r="D127" s="20"/>
      <c r="E127" s="139" t="s">
        <v>226</v>
      </c>
      <c r="F127" s="68"/>
      <c r="G127" s="68"/>
      <c r="H127" s="68"/>
      <c r="I127" s="39"/>
      <c r="J127" s="39">
        <f>165000+1500000+400000-382000-500000</f>
        <v>1183000</v>
      </c>
      <c r="K127" s="11"/>
    </row>
    <row r="128" spans="1:11" ht="25.5">
      <c r="A128" s="26" t="s">
        <v>68</v>
      </c>
      <c r="B128" s="22">
        <v>31</v>
      </c>
      <c r="C128" s="47"/>
      <c r="D128" s="33" t="s">
        <v>69</v>
      </c>
      <c r="E128" s="140"/>
      <c r="F128" s="11"/>
      <c r="G128" s="11"/>
      <c r="H128" s="11"/>
      <c r="I128" s="21"/>
      <c r="J128" s="21">
        <f>J129+J132+J134+J136</f>
        <v>136500</v>
      </c>
      <c r="K128" s="11"/>
    </row>
    <row r="129" spans="1:11" ht="38.25">
      <c r="A129" s="26" t="s">
        <v>102</v>
      </c>
      <c r="B129" s="61" t="s">
        <v>13</v>
      </c>
      <c r="C129" s="61" t="s">
        <v>14</v>
      </c>
      <c r="D129" s="19" t="s">
        <v>94</v>
      </c>
      <c r="E129" s="137"/>
      <c r="F129" s="11"/>
      <c r="G129" s="11"/>
      <c r="H129" s="11"/>
      <c r="I129" s="21"/>
      <c r="J129" s="21">
        <f>J130+J131</f>
        <v>50000</v>
      </c>
      <c r="K129" s="11"/>
    </row>
    <row r="130" spans="1:11" ht="25.5">
      <c r="A130" s="26"/>
      <c r="B130" s="44" t="s">
        <v>15</v>
      </c>
      <c r="C130" s="10"/>
      <c r="D130" s="20" t="s">
        <v>16</v>
      </c>
      <c r="E130" s="113" t="s">
        <v>152</v>
      </c>
      <c r="F130" s="11"/>
      <c r="G130" s="11"/>
      <c r="H130" s="11"/>
      <c r="I130" s="54"/>
      <c r="J130" s="54">
        <v>20000</v>
      </c>
      <c r="K130" s="11"/>
    </row>
    <row r="131" spans="1:11" ht="30">
      <c r="A131" s="26"/>
      <c r="B131" s="41">
        <v>3132</v>
      </c>
      <c r="C131" s="41"/>
      <c r="D131" s="29" t="s">
        <v>8</v>
      </c>
      <c r="E131" s="141" t="s">
        <v>153</v>
      </c>
      <c r="F131" s="11"/>
      <c r="G131" s="11"/>
      <c r="H131" s="11"/>
      <c r="I131" s="54"/>
      <c r="J131" s="54">
        <v>30000</v>
      </c>
      <c r="K131" s="11"/>
    </row>
    <row r="132" spans="1:11" ht="25.5">
      <c r="A132" s="60" t="s">
        <v>80</v>
      </c>
      <c r="B132" s="60" t="s">
        <v>26</v>
      </c>
      <c r="C132" s="60" t="s">
        <v>42</v>
      </c>
      <c r="D132" s="7" t="s">
        <v>27</v>
      </c>
      <c r="E132" s="137"/>
      <c r="F132" s="11"/>
      <c r="G132" s="11"/>
      <c r="H132" s="11"/>
      <c r="I132" s="21"/>
      <c r="J132" s="21">
        <f>J133</f>
        <v>50000</v>
      </c>
      <c r="K132" s="11"/>
    </row>
    <row r="133" spans="1:11" ht="66" customHeight="1">
      <c r="A133" s="26"/>
      <c r="B133" s="44" t="s">
        <v>15</v>
      </c>
      <c r="C133" s="42"/>
      <c r="D133" s="20" t="s">
        <v>16</v>
      </c>
      <c r="E133" s="113" t="s">
        <v>72</v>
      </c>
      <c r="F133" s="11"/>
      <c r="G133" s="11"/>
      <c r="H133" s="11"/>
      <c r="I133" s="37"/>
      <c r="J133" s="37">
        <v>50000</v>
      </c>
      <c r="K133" s="11"/>
    </row>
    <row r="134" spans="1:11" ht="36" customHeight="1">
      <c r="A134" s="52" t="s">
        <v>70</v>
      </c>
      <c r="B134" s="62">
        <v>7650</v>
      </c>
      <c r="C134" s="52" t="s">
        <v>66</v>
      </c>
      <c r="D134" s="12" t="s">
        <v>71</v>
      </c>
      <c r="E134" s="137"/>
      <c r="F134" s="11"/>
      <c r="G134" s="11"/>
      <c r="H134" s="11"/>
      <c r="I134" s="21"/>
      <c r="J134" s="21">
        <f>J135</f>
        <v>30000</v>
      </c>
      <c r="K134" s="11"/>
    </row>
    <row r="135" spans="1:11" ht="45" customHeight="1">
      <c r="A135" s="11"/>
      <c r="B135" s="65">
        <v>2281</v>
      </c>
      <c r="C135" s="4"/>
      <c r="D135" s="25" t="s">
        <v>24</v>
      </c>
      <c r="E135" s="125" t="s">
        <v>155</v>
      </c>
      <c r="F135" s="11"/>
      <c r="G135" s="11"/>
      <c r="H135" s="11"/>
      <c r="I135" s="37"/>
      <c r="J135" s="37">
        <v>30000</v>
      </c>
      <c r="K135" s="11"/>
    </row>
    <row r="136" spans="1:11" ht="75" customHeight="1">
      <c r="A136" s="95">
        <v>3117660</v>
      </c>
      <c r="B136" s="62">
        <v>7660</v>
      </c>
      <c r="C136" s="63" t="s">
        <v>66</v>
      </c>
      <c r="D136" s="33" t="s">
        <v>154</v>
      </c>
      <c r="E136" s="131"/>
      <c r="F136" s="11"/>
      <c r="G136" s="11"/>
      <c r="H136" s="11"/>
      <c r="I136" s="37"/>
      <c r="J136" s="51">
        <f>J137</f>
        <v>6500</v>
      </c>
      <c r="K136" s="11"/>
    </row>
    <row r="137" spans="1:11" ht="42.75" customHeight="1">
      <c r="A137" s="11"/>
      <c r="B137" s="65">
        <v>2281</v>
      </c>
      <c r="C137" s="4"/>
      <c r="D137" s="25" t="s">
        <v>24</v>
      </c>
      <c r="E137" s="125" t="s">
        <v>155</v>
      </c>
      <c r="F137" s="11"/>
      <c r="G137" s="11"/>
      <c r="H137" s="11"/>
      <c r="I137" s="37"/>
      <c r="J137" s="37">
        <v>6500</v>
      </c>
      <c r="K137" s="11"/>
    </row>
    <row r="138" spans="1:11" ht="15">
      <c r="A138" s="26" t="s">
        <v>73</v>
      </c>
      <c r="B138" s="22">
        <v>37</v>
      </c>
      <c r="C138" s="24"/>
      <c r="D138" s="8" t="s">
        <v>74</v>
      </c>
      <c r="E138" s="137"/>
      <c r="F138" s="11"/>
      <c r="G138" s="11"/>
      <c r="H138" s="11"/>
      <c r="I138" s="21"/>
      <c r="J138" s="21">
        <f>J139+J141</f>
        <v>52500</v>
      </c>
      <c r="K138" s="11"/>
    </row>
    <row r="139" spans="1:11" ht="52.5" customHeight="1">
      <c r="A139" s="26" t="s">
        <v>151</v>
      </c>
      <c r="B139" s="61" t="s">
        <v>13</v>
      </c>
      <c r="C139" s="61" t="s">
        <v>14</v>
      </c>
      <c r="D139" s="19" t="s">
        <v>94</v>
      </c>
      <c r="E139" s="137"/>
      <c r="F139" s="11"/>
      <c r="G139" s="11"/>
      <c r="H139" s="11"/>
      <c r="I139" s="21"/>
      <c r="J139" s="21">
        <f>J140</f>
        <v>20000</v>
      </c>
      <c r="K139" s="11"/>
    </row>
    <row r="140" spans="1:11" ht="25.5">
      <c r="A140" s="26"/>
      <c r="B140" s="44" t="s">
        <v>15</v>
      </c>
      <c r="C140" s="10"/>
      <c r="D140" s="20" t="s">
        <v>16</v>
      </c>
      <c r="E140" s="137" t="s">
        <v>159</v>
      </c>
      <c r="F140" s="11"/>
      <c r="G140" s="11"/>
      <c r="H140" s="11"/>
      <c r="I140" s="21"/>
      <c r="J140" s="54">
        <v>20000</v>
      </c>
      <c r="K140" s="11"/>
    </row>
    <row r="141" spans="1:11" ht="26.25">
      <c r="A141" s="60" t="s">
        <v>81</v>
      </c>
      <c r="B141" s="60" t="s">
        <v>26</v>
      </c>
      <c r="C141" s="60" t="s">
        <v>42</v>
      </c>
      <c r="D141" s="7" t="s">
        <v>27</v>
      </c>
      <c r="E141" s="113"/>
      <c r="F141" s="11"/>
      <c r="G141" s="11"/>
      <c r="H141" s="11"/>
      <c r="I141" s="51"/>
      <c r="J141" s="51">
        <f>J142</f>
        <v>32500</v>
      </c>
      <c r="K141" s="11"/>
    </row>
    <row r="142" spans="1:11" ht="53.25" customHeight="1">
      <c r="A142" s="26"/>
      <c r="B142" s="44" t="s">
        <v>15</v>
      </c>
      <c r="C142" s="10"/>
      <c r="D142" s="20" t="s">
        <v>16</v>
      </c>
      <c r="E142" s="113" t="s">
        <v>75</v>
      </c>
      <c r="F142" s="11"/>
      <c r="G142" s="11"/>
      <c r="H142" s="11"/>
      <c r="I142" s="37"/>
      <c r="J142" s="37">
        <v>32500</v>
      </c>
      <c r="K142" s="11"/>
    </row>
    <row r="143" spans="1:11" ht="15.75">
      <c r="A143" s="11"/>
      <c r="B143" s="11"/>
      <c r="C143" s="11"/>
      <c r="D143" s="11"/>
      <c r="E143" s="31" t="s">
        <v>63</v>
      </c>
      <c r="F143" s="11"/>
      <c r="G143" s="11"/>
      <c r="H143" s="11"/>
      <c r="I143" s="21"/>
      <c r="J143" s="21">
        <f>J21+J46+J69+J75+J84+J91+J128+J138</f>
        <v>54823852.409999996</v>
      </c>
      <c r="K143" s="11"/>
    </row>
    <row r="144" spans="1:11" ht="14.25">
      <c r="A144" s="11"/>
      <c r="B144" s="11"/>
      <c r="C144" s="11"/>
      <c r="D144" s="11"/>
      <c r="E144" s="32" t="s">
        <v>64</v>
      </c>
      <c r="F144" s="11"/>
      <c r="G144" s="11"/>
      <c r="H144" s="11"/>
      <c r="I144" s="21"/>
      <c r="J144" s="21">
        <f>J20+J143</f>
        <v>58536332.5</v>
      </c>
      <c r="K144" s="11"/>
    </row>
    <row r="145" spans="4:10" ht="19.5" customHeight="1"/>
    <row r="146" spans="4:10" ht="18.75" customHeight="1">
      <c r="D146" s="142" t="s">
        <v>239</v>
      </c>
      <c r="E146" s="142"/>
      <c r="F146" s="142"/>
      <c r="G146" s="142"/>
      <c r="H146" s="142"/>
      <c r="I146" s="142"/>
      <c r="J146" s="142"/>
    </row>
    <row r="147" spans="4:10" ht="63.75" customHeight="1">
      <c r="D147" s="142"/>
      <c r="E147" s="142"/>
      <c r="F147" s="142"/>
      <c r="G147" s="142"/>
      <c r="H147" s="142"/>
      <c r="I147" s="142"/>
      <c r="J147" s="142"/>
    </row>
    <row r="160" spans="4:10">
      <c r="E160" s="3"/>
    </row>
  </sheetData>
  <mergeCells count="10">
    <mergeCell ref="D146:J147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4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Finvid8</cp:lastModifiedBy>
  <cp:lastPrinted>2022-06-21T12:13:29Z</cp:lastPrinted>
  <dcterms:created xsi:type="dcterms:W3CDTF">2019-12-16T13:20:45Z</dcterms:created>
  <dcterms:modified xsi:type="dcterms:W3CDTF">2022-06-21T12:24:04Z</dcterms:modified>
</cp:coreProperties>
</file>