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7461" sheetId="36" r:id="rId1"/>
  </sheets>
  <definedNames>
    <definedName name="_xlnm.Print_Area" localSheetId="0">'7461'!$A$1:$K$154</definedName>
  </definedNames>
  <calcPr calcId="125725"/>
</workbook>
</file>

<file path=xl/calcChain.xml><?xml version="1.0" encoding="utf-8"?>
<calcChain xmlns="http://schemas.openxmlformats.org/spreadsheetml/2006/main">
  <c r="G102" i="36"/>
  <c r="D34"/>
  <c r="D29"/>
  <c r="G46"/>
  <c r="G19"/>
  <c r="G118" l="1"/>
  <c r="F118"/>
  <c r="J119"/>
  <c r="J121"/>
  <c r="J120"/>
  <c r="I119"/>
  <c r="K116"/>
  <c r="K115"/>
  <c r="K114"/>
  <c r="K113"/>
  <c r="K112"/>
  <c r="K111"/>
  <c r="K110"/>
  <c r="J115"/>
  <c r="J116"/>
  <c r="J110"/>
  <c r="I111"/>
  <c r="I112"/>
  <c r="I113"/>
  <c r="I114"/>
  <c r="I110"/>
  <c r="G115"/>
  <c r="G110"/>
  <c r="F110"/>
  <c r="E106"/>
  <c r="F102"/>
  <c r="I102" s="1"/>
  <c r="G107"/>
  <c r="J107" s="1"/>
  <c r="J108"/>
  <c r="J102"/>
  <c r="I103"/>
  <c r="I104"/>
  <c r="I105"/>
  <c r="I106"/>
  <c r="G99"/>
  <c r="H99" s="1"/>
  <c r="K99" s="1"/>
  <c r="F94"/>
  <c r="I94" s="1"/>
  <c r="J99"/>
  <c r="J100"/>
  <c r="I95"/>
  <c r="I96"/>
  <c r="I97"/>
  <c r="I98"/>
  <c r="G89"/>
  <c r="G90"/>
  <c r="F89"/>
  <c r="F90"/>
  <c r="G88"/>
  <c r="G94" s="1"/>
  <c r="J94" s="1"/>
  <c r="F88"/>
  <c r="I88" s="1"/>
  <c r="J89"/>
  <c r="J90"/>
  <c r="J88"/>
  <c r="I84"/>
  <c r="C29"/>
  <c r="H115"/>
  <c r="G84"/>
  <c r="J84" s="1"/>
  <c r="F84"/>
  <c r="E120"/>
  <c r="K120" s="1"/>
  <c r="B121"/>
  <c r="B120"/>
  <c r="H114"/>
  <c r="E114"/>
  <c r="E115"/>
  <c r="E116"/>
  <c r="B116"/>
  <c r="B115"/>
  <c r="B114"/>
  <c r="H107"/>
  <c r="H106"/>
  <c r="E107"/>
  <c r="K107" s="1"/>
  <c r="B108"/>
  <c r="B107"/>
  <c r="B106"/>
  <c r="E99"/>
  <c r="E98"/>
  <c r="K98" s="1"/>
  <c r="H97"/>
  <c r="H98"/>
  <c r="B100"/>
  <c r="B99"/>
  <c r="B98"/>
  <c r="E89"/>
  <c r="B90"/>
  <c r="J74"/>
  <c r="I74"/>
  <c r="H74"/>
  <c r="H75"/>
  <c r="E74"/>
  <c r="E75"/>
  <c r="J69"/>
  <c r="H69"/>
  <c r="J68"/>
  <c r="I69"/>
  <c r="K69" s="1"/>
  <c r="E69"/>
  <c r="H68"/>
  <c r="I68"/>
  <c r="K68" s="1"/>
  <c r="E68"/>
  <c r="E60"/>
  <c r="J59"/>
  <c r="J60"/>
  <c r="I59"/>
  <c r="K59" s="1"/>
  <c r="I60"/>
  <c r="H59"/>
  <c r="H60"/>
  <c r="E59"/>
  <c r="J50"/>
  <c r="J51"/>
  <c r="J52"/>
  <c r="K52" s="1"/>
  <c r="I51"/>
  <c r="H51"/>
  <c r="H52"/>
  <c r="E51"/>
  <c r="E52"/>
  <c r="H50"/>
  <c r="I50"/>
  <c r="E50"/>
  <c r="J20"/>
  <c r="I20"/>
  <c r="H20"/>
  <c r="E20"/>
  <c r="E30"/>
  <c r="E31"/>
  <c r="E32"/>
  <c r="E33"/>
  <c r="E34"/>
  <c r="I21"/>
  <c r="J21"/>
  <c r="K21"/>
  <c r="J19"/>
  <c r="I19"/>
  <c r="K19" s="1"/>
  <c r="J16"/>
  <c r="I16"/>
  <c r="J75"/>
  <c r="I75"/>
  <c r="H89" l="1"/>
  <c r="K89" s="1"/>
  <c r="K106"/>
  <c r="H102"/>
  <c r="H120"/>
  <c r="K60"/>
  <c r="K50"/>
  <c r="K51"/>
  <c r="H84"/>
  <c r="K74"/>
  <c r="E29"/>
  <c r="K20"/>
  <c r="K75"/>
  <c r="H100" l="1"/>
  <c r="H96"/>
  <c r="H95"/>
  <c r="H94"/>
  <c r="E121"/>
  <c r="K121" s="1"/>
  <c r="E119"/>
  <c r="K119" s="1"/>
  <c r="E113"/>
  <c r="E112"/>
  <c r="E111"/>
  <c r="E110"/>
  <c r="E108"/>
  <c r="E105"/>
  <c r="E104"/>
  <c r="E103"/>
  <c r="E102"/>
  <c r="K102" s="1"/>
  <c r="E100"/>
  <c r="K100" s="1"/>
  <c r="E97"/>
  <c r="K97" s="1"/>
  <c r="E96"/>
  <c r="K96" s="1"/>
  <c r="E95"/>
  <c r="K95" s="1"/>
  <c r="E94"/>
  <c r="H90"/>
  <c r="H88"/>
  <c r="E90"/>
  <c r="K90" s="1"/>
  <c r="E88"/>
  <c r="K88" s="1"/>
  <c r="E70"/>
  <c r="J70"/>
  <c r="I70"/>
  <c r="H70"/>
  <c r="I61"/>
  <c r="J61"/>
  <c r="H61"/>
  <c r="E61"/>
  <c r="J49"/>
  <c r="H49"/>
  <c r="I49"/>
  <c r="K49" s="1"/>
  <c r="K94" l="1"/>
  <c r="K70"/>
  <c r="K61"/>
  <c r="E49"/>
  <c r="H116"/>
  <c r="H108"/>
  <c r="K108" s="1"/>
  <c r="H121"/>
  <c r="H119"/>
  <c r="H112"/>
  <c r="H111"/>
  <c r="H110"/>
  <c r="H105"/>
  <c r="K105" s="1"/>
  <c r="H104"/>
  <c r="K104" s="1"/>
  <c r="H103"/>
  <c r="K103" s="1"/>
  <c r="H113"/>
  <c r="J73"/>
  <c r="I73"/>
  <c r="J67"/>
  <c r="I67"/>
  <c r="H67"/>
  <c r="E67"/>
  <c r="J66"/>
  <c r="I66"/>
  <c r="H66"/>
  <c r="E66"/>
  <c r="J65"/>
  <c r="I65"/>
  <c r="H65"/>
  <c r="E65"/>
  <c r="J64"/>
  <c r="I64"/>
  <c r="H64"/>
  <c r="E64"/>
  <c r="J58"/>
  <c r="I58"/>
  <c r="H58"/>
  <c r="E58"/>
  <c r="J57"/>
  <c r="I57"/>
  <c r="H57"/>
  <c r="E57"/>
  <c r="J56"/>
  <c r="I56"/>
  <c r="H56"/>
  <c r="E56"/>
  <c r="J55"/>
  <c r="I55"/>
  <c r="H55"/>
  <c r="E55"/>
  <c r="J47"/>
  <c r="I47"/>
  <c r="H47"/>
  <c r="E47"/>
  <c r="J48"/>
  <c r="I48"/>
  <c r="H48"/>
  <c r="E48"/>
  <c r="J46"/>
  <c r="I46"/>
  <c r="H46"/>
  <c r="E46"/>
  <c r="I52"/>
  <c r="H19"/>
  <c r="E19"/>
  <c r="F143"/>
  <c r="F141"/>
  <c r="F137"/>
  <c r="F133"/>
  <c r="F132"/>
  <c r="F131"/>
  <c r="K84"/>
  <c r="H21"/>
  <c r="E21"/>
  <c r="H16"/>
  <c r="E16"/>
  <c r="K46" l="1"/>
  <c r="K48"/>
  <c r="K47"/>
  <c r="K55"/>
  <c r="K56"/>
  <c r="K57"/>
  <c r="K58"/>
  <c r="K64"/>
  <c r="K65"/>
  <c r="K66"/>
  <c r="K67"/>
  <c r="K16"/>
</calcChain>
</file>

<file path=xl/sharedStrings.xml><?xml version="1.0" encoding="utf-8"?>
<sst xmlns="http://schemas.openxmlformats.org/spreadsheetml/2006/main" count="276" uniqueCount="170">
  <si>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</si>
  <si>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</si>
  <si>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</si>
  <si>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</si>
  <si>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</si>
  <si>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</si>
  <si>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</si>
  <si>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</si>
  <si>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</si>
  <si>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</si>
  <si>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</si>
  <si>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</si>
  <si>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</si>
  <si>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</si>
  <si>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</si>
  <si>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</si>
  <si>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</si>
  <si>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</si>
  <si>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</si>
  <si>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</si>
  <si>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</si>
  <si>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</si>
  <si>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</si>
  <si>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</si>
  <si>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</si>
  <si>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</si>
  <si>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</si>
  <si>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</si>
  <si>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</si>
  <si>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</si>
  <si>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</si>
  <si>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</si>
  <si>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</si>
  <si>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</si>
  <si>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</si>
  <si>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</si>
  <si>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</si>
  <si>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</si>
  <si>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</si>
  <si>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</si>
  <si>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</si>
  <si>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</si>
  <si>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</si>
  <si>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</si>
  <si>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</si>
  <si>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</si>
  <si>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</si>
  <si>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</si>
  <si>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</si>
  <si>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</si>
  <si>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</si>
  <si>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</si>
  <si>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</si>
  <si>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</si>
  <si>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</si>
  <si>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</si>
  <si>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</si>
  <si>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</si>
  <si>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</si>
  <si>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</si>
  <si>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</si>
  <si>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</si>
  <si>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</si>
  <si>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</si>
  <si>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</si>
  <si>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</si>
  <si>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</si>
  <si>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</si>
  <si>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</si>
  <si>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</si>
  <si>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</si>
  <si>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</si>
  <si>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</si>
  <si>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</si>
  <si>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</si>
  <si>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</si>
  <si>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</si>
  <si>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</si>
  <si>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</si>
  <si>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</si>
  <si>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</si>
  <si>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</si>
  <si>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</si>
  <si>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</si>
  <si>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</si>
  <si>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</si>
  <si>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</si>
  <si>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</si>
  <si>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</si>
  <si>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</si>
  <si>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</si>
  <si>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</si>
  <si>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</si>
  <si>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</si>
  <si>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</si>
  <si>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</si>
  <si>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</si>
  <si>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</si>
  <si>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</si>
  <si>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</si>
  <si>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</si>
  <si>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</si>
  <si>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</si>
  <si>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</si>
  <si>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</si>
  <si>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</si>
  <si>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</si>
  <si>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</si>
  <si>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</si>
  <si>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</si>
  <si>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</si>
  <si>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</si>
  <si>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</si>
  <si>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</si>
  <si>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</si>
  <si>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</si>
  <si>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</si>
  <si>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</si>
  <si>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Утримання та розвиток автомобільних доріг та дорожньої інфраструктури за рахунок коштів місцевого бюджету</t>
  </si>
  <si>
    <t>Забезпечення проведення капітального ремонту об’єктів транспортної інфраструктури</t>
  </si>
  <si>
    <t>Забезпечення проведення поточного ремонту об’єктів транспортної інфраструктури</t>
  </si>
  <si>
    <t>Завдання  виконані</t>
  </si>
  <si>
    <t>Відхилення показників поточного року до показників попереднгього року поясюється проведенням ремонтів  відповідно  до  замовлень, розрахунків</t>
  </si>
  <si>
    <t>Обсяг видатків на проведення поточного ремонту об’єктів транспортної інфраструктури</t>
  </si>
  <si>
    <t xml:space="preserve">Виготовлення та облаштування пішохідних переходів згідно проекту ОДР </t>
  </si>
  <si>
    <t>Поточний ремонт бар’єрних огороджень</t>
  </si>
  <si>
    <t>Обсяг видатків на розмітку вулиць міста</t>
  </si>
  <si>
    <t>Площа шляхів, на яких планується проведення поточного ремонту</t>
  </si>
  <si>
    <t>Кількість облаштованих пішохідних  переходів згідно проекту ОДР</t>
  </si>
  <si>
    <t>Довжина бар'єрних  огороджень, на яких планується поточний ремонт</t>
  </si>
  <si>
    <t xml:space="preserve">площа вулично-дорожньої мережі, де планується проводитись розмітка </t>
  </si>
  <si>
    <t xml:space="preserve">середня вартість 1м²  поточного ремонту </t>
  </si>
  <si>
    <t>середня вартість 1-го пішохідного переходу згідно проекту ОДР</t>
  </si>
  <si>
    <t>середня вартість 1м  бар’єрного огородження</t>
  </si>
  <si>
    <t xml:space="preserve">середня вартість 1м² розмітки  </t>
  </si>
  <si>
    <t>Обсяг видатків на проведення капітального  ремонту об’єктів транспортної інфраструктури</t>
  </si>
  <si>
    <t>Утримання  та  розвиток  автомобільних  доріг  та  дорожньої інфраструктури</t>
  </si>
  <si>
    <t>Пояснення причин відхилень фактичних обсягів надходжень від планових-  надходження  благодійних внесків від жителів міста</t>
  </si>
  <si>
    <t>рівень виконання завдань-забезпечення проведення поточного  ремонту об’єктів транспортної інфраструктури</t>
  </si>
  <si>
    <t>рівень виконання завдань-забезпечення проведення капітального  ремонту об’єктів транспортної інфраструктури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</si>
  <si>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</si>
  <si>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</si>
  <si>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покращення стану інфраструктури автомобільних доріг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</si>
  <si>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проведення  заходів з покращення стану інфраструктури автомобільних доріг, а  саме  проведення  поточного  та  капітального  ремонтів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</si>
  <si>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проведення  поточного  та  капітального  ремонтів автомобільних  доріг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</si>
  <si>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</si>
  <si>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0456</t>
  </si>
  <si>
    <t>Забезпечення проведення реконструкції об´єктів транспортної інфраструктури</t>
  </si>
  <si>
    <t>обсяг видатків на ремонт та встановлення дорожніх знаків</t>
  </si>
  <si>
    <t>1.1</t>
  </si>
  <si>
    <t>1.2</t>
  </si>
  <si>
    <t>1.3</t>
  </si>
  <si>
    <t>1.4</t>
  </si>
  <si>
    <t>1.5</t>
  </si>
  <si>
    <t>1.6</t>
  </si>
  <si>
    <t>кількість дорожніх знаків, які планується відремонтувати та встановити</t>
  </si>
  <si>
    <t>Площа шляхів, на яких планується проведення реконструкції</t>
  </si>
  <si>
    <t>Площа шляхів, на яких планується проведення капітального  ремонту</t>
  </si>
  <si>
    <t>середня вартість ремонту, заміни та встановлення 1-го дорожного знаку</t>
  </si>
  <si>
    <t>середня вартість м2</t>
  </si>
  <si>
    <t>1.7</t>
  </si>
  <si>
    <t>рівень виконання завдань забезпечення проведення реконструкції об´єктів транспортної інфраструктури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</si>
  <si>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</si>
  <si>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Не було сформовано завдання на проектування, не надані акти виконаних робіт, зеконамлені кошти за рахунок проведення тендерних процедур закупівлі.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</si>
  <si>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 було сформовано завдання на проектування, не надані акти виконаних робіт, зеконамлені кошти за рахунок проведення тендерних процедур закупівлі.</t>
    </r>
  </si>
  <si>
    <t>середня вартість м2 шляхів</t>
  </si>
  <si>
    <t>рівень виконання завданя</t>
  </si>
  <si>
    <t>Рівень виконання завдання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</si>
  <si>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</si>
  <si>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Володимир ДАВИДЕНКО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</si>
</sst>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0_ ;\-#,##0.00\ 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vertical="top" wrapText="1"/>
    </xf>
    <xf numFmtId="49" fontId="7" fillId="5" borderId="5" xfId="0" applyNumberFormat="1" applyFont="1" applyFill="1" applyBorder="1" applyAlignment="1">
      <alignment vertical="top" wrapText="1"/>
    </xf>
    <xf numFmtId="0" fontId="7" fillId="4" borderId="5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3" fontId="7" fillId="0" borderId="6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8" borderId="5" xfId="0" applyNumberFormat="1" applyFont="1" applyFill="1" applyBorder="1" applyAlignment="1">
      <alignment vertical="top" wrapText="1"/>
    </xf>
    <xf numFmtId="0" fontId="7" fillId="8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7" fillId="4" borderId="5" xfId="0" applyNumberFormat="1" applyFont="1" applyFill="1" applyBorder="1" applyAlignment="1">
      <alignment vertical="top" wrapText="1"/>
    </xf>
    <xf numFmtId="4" fontId="7" fillId="6" borderId="5" xfId="0" applyNumberFormat="1" applyFont="1" applyFill="1" applyBorder="1" applyAlignment="1">
      <alignment horizontal="center" vertical="center" wrapText="1"/>
    </xf>
    <xf numFmtId="43" fontId="7" fillId="6" borderId="5" xfId="2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43" fontId="7" fillId="6" borderId="5" xfId="2" applyFont="1" applyFill="1" applyBorder="1" applyAlignment="1">
      <alignment vertical="center" wrapText="1"/>
    </xf>
    <xf numFmtId="4" fontId="7" fillId="6" borderId="5" xfId="2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165" fontId="7" fillId="6" borderId="5" xfId="2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9966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4"/>
  <sheetViews>
    <sheetView tabSelected="1" view="pageBreakPreview" topLeftCell="A82" zoomScale="106" zoomScaleNormal="85" zoomScaleSheetLayoutView="106" workbookViewId="0">
      <selection activeCell="E88" sqref="E88"/>
    </sheetView>
  </sheetViews>
  <sheetFormatPr defaultColWidth="34" defaultRowHeight="12.75"/>
  <cols>
    <col min="1" max="1" width="5.5703125" style="2" customWidth="1"/>
    <col min="2" max="2" width="34" style="5"/>
    <col min="3" max="3" width="12.5703125" style="5" customWidth="1"/>
    <col min="4" max="5" width="11.28515625" style="5" customWidth="1"/>
    <col min="6" max="6" width="11.7109375" style="5" customWidth="1"/>
    <col min="7" max="7" width="11.85546875" style="5" customWidth="1"/>
    <col min="8" max="8" width="11.7109375" style="5" customWidth="1"/>
    <col min="9" max="9" width="11.28515625" style="5" customWidth="1"/>
    <col min="10" max="10" width="12" style="5" customWidth="1"/>
    <col min="11" max="11" width="11.28515625" style="5" customWidth="1"/>
    <col min="12" max="12" width="34" style="5"/>
    <col min="13" max="16384" width="34" style="2"/>
  </cols>
  <sheetData>
    <row r="1" spans="1:11">
      <c r="H1" s="109" t="s">
        <v>56</v>
      </c>
      <c r="I1" s="109"/>
      <c r="J1" s="109"/>
      <c r="K1" s="109"/>
    </row>
    <row r="2" spans="1:11" ht="29.45" customHeight="1">
      <c r="H2" s="109" t="s">
        <v>57</v>
      </c>
      <c r="I2" s="109"/>
      <c r="J2" s="109"/>
      <c r="K2" s="109"/>
    </row>
    <row r="3" spans="1:11" ht="18.75">
      <c r="A3" s="110" t="s">
        <v>162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1" ht="34.9" customHeight="1">
      <c r="A4" s="39" t="s">
        <v>58</v>
      </c>
      <c r="B4" s="40">
        <v>1200000</v>
      </c>
      <c r="C4" s="40"/>
      <c r="D4" s="108" t="s">
        <v>116</v>
      </c>
      <c r="E4" s="108"/>
      <c r="F4" s="108"/>
      <c r="G4" s="108"/>
      <c r="H4" s="108"/>
      <c r="I4" s="108"/>
      <c r="J4" s="108"/>
      <c r="K4" s="108"/>
    </row>
    <row r="5" spans="1:11" ht="18" customHeight="1">
      <c r="A5" s="1"/>
      <c r="B5" s="6" t="s">
        <v>59</v>
      </c>
      <c r="C5" s="6"/>
      <c r="D5" s="101" t="s">
        <v>60</v>
      </c>
      <c r="E5" s="101"/>
      <c r="F5" s="101"/>
      <c r="G5" s="101"/>
      <c r="H5" s="101"/>
      <c r="I5" s="101"/>
      <c r="J5" s="101"/>
      <c r="K5" s="101"/>
    </row>
    <row r="6" spans="1:11" ht="35.450000000000003" customHeight="1">
      <c r="A6" s="39" t="s">
        <v>61</v>
      </c>
      <c r="B6" s="40">
        <v>1210000</v>
      </c>
      <c r="C6" s="40"/>
      <c r="D6" s="108" t="s">
        <v>116</v>
      </c>
      <c r="E6" s="108"/>
      <c r="F6" s="108"/>
      <c r="G6" s="108"/>
      <c r="H6" s="108"/>
      <c r="I6" s="108"/>
      <c r="J6" s="108"/>
      <c r="K6" s="108"/>
    </row>
    <row r="7" spans="1:11" ht="18" customHeight="1">
      <c r="B7" s="6" t="s">
        <v>59</v>
      </c>
      <c r="D7" s="101" t="s">
        <v>62</v>
      </c>
      <c r="E7" s="101"/>
      <c r="F7" s="101"/>
      <c r="G7" s="101"/>
      <c r="H7" s="101"/>
      <c r="I7" s="101"/>
      <c r="J7" s="101"/>
      <c r="K7" s="101"/>
    </row>
    <row r="8" spans="1:11" s="40" customFormat="1" ht="36" customHeight="1">
      <c r="A8" s="40" t="s">
        <v>63</v>
      </c>
      <c r="B8" s="40">
        <v>1217461</v>
      </c>
      <c r="C8" s="49" t="s">
        <v>146</v>
      </c>
      <c r="D8" s="102" t="s">
        <v>118</v>
      </c>
      <c r="E8" s="102"/>
      <c r="F8" s="102"/>
      <c r="G8" s="102"/>
      <c r="H8" s="102"/>
      <c r="I8" s="102"/>
      <c r="J8" s="102"/>
      <c r="K8" s="102"/>
    </row>
    <row r="9" spans="1:11" s="6" customFormat="1" ht="18.75">
      <c r="A9" s="40"/>
      <c r="B9" s="6" t="s">
        <v>59</v>
      </c>
      <c r="C9" s="22" t="s">
        <v>64</v>
      </c>
    </row>
    <row r="10" spans="1:11" s="6" customFormat="1" ht="25.35" customHeight="1">
      <c r="A10" s="40" t="s">
        <v>65</v>
      </c>
      <c r="B10" s="40" t="s">
        <v>66</v>
      </c>
      <c r="C10" s="103" t="s">
        <v>136</v>
      </c>
      <c r="D10" s="103"/>
      <c r="E10" s="103"/>
      <c r="F10" s="103"/>
      <c r="G10" s="103"/>
      <c r="H10" s="103"/>
      <c r="I10" s="103"/>
      <c r="J10" s="103"/>
      <c r="K10" s="103"/>
    </row>
    <row r="11" spans="1:11" s="6" customFormat="1" ht="16.899999999999999" customHeight="1">
      <c r="A11" s="40" t="s">
        <v>67</v>
      </c>
      <c r="B11" s="104" t="s">
        <v>68</v>
      </c>
      <c r="C11" s="104"/>
      <c r="D11" s="104"/>
      <c r="E11" s="104"/>
      <c r="F11" s="104"/>
      <c r="G11" s="104"/>
      <c r="H11" s="104"/>
      <c r="I11" s="104"/>
      <c r="J11" s="104"/>
      <c r="K11" s="104"/>
    </row>
    <row r="12" spans="1:11" s="5" customFormat="1" ht="21.75" customHeight="1">
      <c r="A12" s="105" t="s">
        <v>69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</row>
    <row r="13" spans="1:11" s="5" customFormat="1" ht="16.899999999999999" customHeight="1">
      <c r="A13" s="97" t="s">
        <v>0</v>
      </c>
      <c r="B13" s="97" t="s">
        <v>1</v>
      </c>
      <c r="C13" s="107" t="s">
        <v>2</v>
      </c>
      <c r="D13" s="107"/>
      <c r="E13" s="107"/>
      <c r="F13" s="107" t="s">
        <v>3</v>
      </c>
      <c r="G13" s="107"/>
      <c r="H13" s="107"/>
      <c r="I13" s="107" t="s">
        <v>4</v>
      </c>
      <c r="J13" s="107"/>
      <c r="K13" s="107"/>
    </row>
    <row r="14" spans="1:11" s="5" customFormat="1" ht="22.5">
      <c r="A14" s="97"/>
      <c r="B14" s="97"/>
      <c r="C14" s="9" t="s">
        <v>70</v>
      </c>
      <c r="D14" s="9" t="s">
        <v>71</v>
      </c>
      <c r="E14" s="9" t="s">
        <v>72</v>
      </c>
      <c r="F14" s="9" t="s">
        <v>70</v>
      </c>
      <c r="G14" s="9" t="s">
        <v>71</v>
      </c>
      <c r="H14" s="9" t="s">
        <v>72</v>
      </c>
      <c r="I14" s="9" t="s">
        <v>70</v>
      </c>
      <c r="J14" s="9" t="s">
        <v>71</v>
      </c>
      <c r="K14" s="9" t="s">
        <v>72</v>
      </c>
    </row>
    <row r="15" spans="1:11" s="23" customFormat="1" ht="11.25">
      <c r="A15" s="9"/>
      <c r="B15" s="9"/>
      <c r="C15" s="9" t="s">
        <v>73</v>
      </c>
      <c r="D15" s="9" t="s">
        <v>74</v>
      </c>
      <c r="E15" s="9" t="s">
        <v>75</v>
      </c>
      <c r="F15" s="9" t="s">
        <v>76</v>
      </c>
      <c r="G15" s="9" t="s">
        <v>77</v>
      </c>
      <c r="H15" s="9" t="s">
        <v>78</v>
      </c>
      <c r="I15" s="9" t="s">
        <v>79</v>
      </c>
      <c r="J15" s="9" t="s">
        <v>80</v>
      </c>
      <c r="K15" s="9" t="s">
        <v>81</v>
      </c>
    </row>
    <row r="16" spans="1:11" s="22" customFormat="1" ht="15">
      <c r="A16" s="33" t="s">
        <v>5</v>
      </c>
      <c r="B16" s="35" t="s">
        <v>109</v>
      </c>
      <c r="C16" s="50">
        <v>17759.064999999999</v>
      </c>
      <c r="D16" s="50">
        <v>21554.314999999999</v>
      </c>
      <c r="E16" s="50">
        <f>C16+D16</f>
        <v>39313.379999999997</v>
      </c>
      <c r="F16" s="50">
        <v>17298.55</v>
      </c>
      <c r="G16" s="50">
        <v>18090.86</v>
      </c>
      <c r="H16" s="50">
        <f>F16+G16</f>
        <v>35389.410000000003</v>
      </c>
      <c r="I16" s="50">
        <f>F16-C16</f>
        <v>-460.51499999999942</v>
      </c>
      <c r="J16" s="50">
        <f>G16-D16</f>
        <v>-3463.4549999999981</v>
      </c>
      <c r="K16" s="50">
        <f>I16+J16</f>
        <v>-3923.9699999999975</v>
      </c>
    </row>
    <row r="17" spans="1:11" s="5" customFormat="1" ht="42.75" customHeight="1">
      <c r="A17" s="96" t="s">
        <v>163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</row>
    <row r="18" spans="1:11" ht="15.75">
      <c r="A18" s="36"/>
      <c r="B18" s="32" t="s">
        <v>6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51.6" customHeight="1">
      <c r="A19" s="38">
        <v>1</v>
      </c>
      <c r="B19" s="13" t="s">
        <v>120</v>
      </c>
      <c r="C19" s="42">
        <v>17759.064999999999</v>
      </c>
      <c r="D19" s="42">
        <v>10.317</v>
      </c>
      <c r="E19" s="42">
        <f>C19+D19</f>
        <v>17769.381999999998</v>
      </c>
      <c r="F19" s="42">
        <v>17298.55</v>
      </c>
      <c r="G19" s="42">
        <f>9.677+13.3</f>
        <v>22.977</v>
      </c>
      <c r="H19" s="42">
        <f>F19+G19</f>
        <v>17321.526999999998</v>
      </c>
      <c r="I19" s="41">
        <f t="shared" ref="I19:J21" si="0">F19-C19</f>
        <v>-460.51499999999942</v>
      </c>
      <c r="J19" s="41">
        <f t="shared" si="0"/>
        <v>12.66</v>
      </c>
      <c r="K19" s="41">
        <f>I19+J19</f>
        <v>-447.85499999999939</v>
      </c>
    </row>
    <row r="20" spans="1:11" ht="51.6" customHeight="1">
      <c r="A20" s="38">
        <v>2</v>
      </c>
      <c r="B20" s="10" t="s">
        <v>119</v>
      </c>
      <c r="C20" s="42"/>
      <c r="D20" s="42">
        <v>21494.996999999999</v>
      </c>
      <c r="E20" s="42">
        <f>C20+D20</f>
        <v>21494.996999999999</v>
      </c>
      <c r="F20" s="42"/>
      <c r="G20" s="42">
        <v>18067.881000000001</v>
      </c>
      <c r="H20" s="42">
        <f>F20+G20</f>
        <v>18067.881000000001</v>
      </c>
      <c r="I20" s="41">
        <f t="shared" si="0"/>
        <v>0</v>
      </c>
      <c r="J20" s="41">
        <f t="shared" si="0"/>
        <v>-3427.1159999999982</v>
      </c>
      <c r="K20" s="41">
        <f>I20+J20</f>
        <v>-3427.1159999999982</v>
      </c>
    </row>
    <row r="21" spans="1:11" ht="51.6" customHeight="1">
      <c r="A21" s="51">
        <v>3</v>
      </c>
      <c r="B21" s="52" t="s">
        <v>147</v>
      </c>
      <c r="C21" s="42"/>
      <c r="D21" s="42">
        <v>49</v>
      </c>
      <c r="E21" s="42">
        <f>C21+D21</f>
        <v>49</v>
      </c>
      <c r="F21" s="42"/>
      <c r="G21" s="42">
        <v>0</v>
      </c>
      <c r="H21" s="42">
        <f>F21+G21</f>
        <v>0</v>
      </c>
      <c r="I21" s="41">
        <f t="shared" si="0"/>
        <v>0</v>
      </c>
      <c r="J21" s="41">
        <f t="shared" si="0"/>
        <v>-49</v>
      </c>
      <c r="K21" s="41">
        <f>I21+J21</f>
        <v>-49</v>
      </c>
    </row>
    <row r="22" spans="1:11" ht="21.6" customHeight="1">
      <c r="A22" s="98" t="s">
        <v>85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</row>
    <row r="23" spans="1:11" ht="36">
      <c r="A23" s="36" t="s">
        <v>7</v>
      </c>
      <c r="B23" s="32" t="s">
        <v>8</v>
      </c>
      <c r="C23" s="16" t="s">
        <v>82</v>
      </c>
      <c r="D23" s="16" t="s">
        <v>83</v>
      </c>
      <c r="E23" s="16" t="s">
        <v>84</v>
      </c>
    </row>
    <row r="24" spans="1:11" ht="15">
      <c r="A24" s="36" t="s">
        <v>5</v>
      </c>
      <c r="B24" s="32" t="s">
        <v>10</v>
      </c>
      <c r="C24" s="32" t="s">
        <v>11</v>
      </c>
      <c r="D24" s="32"/>
      <c r="E24" s="32" t="s">
        <v>11</v>
      </c>
    </row>
    <row r="25" spans="1:11" ht="15">
      <c r="A25" s="36"/>
      <c r="B25" s="32" t="s">
        <v>12</v>
      </c>
      <c r="C25" s="32"/>
      <c r="D25" s="32"/>
      <c r="E25" s="32"/>
    </row>
    <row r="26" spans="1:11" ht="15">
      <c r="A26" s="36" t="s">
        <v>13</v>
      </c>
      <c r="B26" s="32" t="s">
        <v>14</v>
      </c>
      <c r="C26" s="32" t="s">
        <v>11</v>
      </c>
      <c r="D26" s="32"/>
      <c r="E26" s="32" t="s">
        <v>11</v>
      </c>
    </row>
    <row r="27" spans="1:11" ht="15">
      <c r="A27" s="36" t="s">
        <v>15</v>
      </c>
      <c r="B27" s="32" t="s">
        <v>16</v>
      </c>
      <c r="C27" s="32" t="s">
        <v>11</v>
      </c>
      <c r="D27" s="32"/>
      <c r="E27" s="32" t="s">
        <v>11</v>
      </c>
    </row>
    <row r="28" spans="1:11">
      <c r="A28" s="77" t="s">
        <v>17</v>
      </c>
      <c r="B28" s="77"/>
      <c r="C28" s="77"/>
      <c r="D28" s="77"/>
      <c r="E28" s="77"/>
    </row>
    <row r="29" spans="1:11" ht="15">
      <c r="A29" s="36" t="s">
        <v>18</v>
      </c>
      <c r="B29" s="32" t="s">
        <v>19</v>
      </c>
      <c r="C29" s="50">
        <f>C31+C32+C33+C34</f>
        <v>21543.996999999999</v>
      </c>
      <c r="D29" s="50">
        <f>G16</f>
        <v>18090.86</v>
      </c>
      <c r="E29" s="50">
        <f>D29-C29</f>
        <v>-3453.1369999999988</v>
      </c>
    </row>
    <row r="30" spans="1:11" ht="15">
      <c r="A30" s="36"/>
      <c r="B30" s="32" t="s">
        <v>12</v>
      </c>
      <c r="C30" s="50"/>
      <c r="D30" s="50"/>
      <c r="E30" s="50">
        <f t="shared" ref="E30:E34" si="1">D30-C30</f>
        <v>0</v>
      </c>
    </row>
    <row r="31" spans="1:11" ht="15">
      <c r="A31" s="36" t="s">
        <v>20</v>
      </c>
      <c r="B31" s="32" t="s">
        <v>14</v>
      </c>
      <c r="C31" s="50"/>
      <c r="D31" s="50">
        <v>13.3</v>
      </c>
      <c r="E31" s="50">
        <f t="shared" si="1"/>
        <v>13.3</v>
      </c>
    </row>
    <row r="32" spans="1:11" ht="15">
      <c r="A32" s="36" t="s">
        <v>21</v>
      </c>
      <c r="B32" s="32" t="s">
        <v>22</v>
      </c>
      <c r="C32" s="50"/>
      <c r="D32" s="50"/>
      <c r="E32" s="50">
        <f t="shared" si="1"/>
        <v>0</v>
      </c>
    </row>
    <row r="33" spans="1:12" ht="15">
      <c r="A33" s="36" t="s">
        <v>23</v>
      </c>
      <c r="B33" s="32" t="s">
        <v>24</v>
      </c>
      <c r="C33" s="50"/>
      <c r="D33" s="50"/>
      <c r="E33" s="50">
        <f t="shared" si="1"/>
        <v>0</v>
      </c>
    </row>
    <row r="34" spans="1:12" ht="15">
      <c r="A34" s="36" t="s">
        <v>25</v>
      </c>
      <c r="B34" s="32" t="s">
        <v>26</v>
      </c>
      <c r="C34" s="50">
        <v>21543.996999999999</v>
      </c>
      <c r="D34" s="50">
        <f>18067.88+9.68</f>
        <v>18077.560000000001</v>
      </c>
      <c r="E34" s="50">
        <f t="shared" si="1"/>
        <v>-3466.4369999999981</v>
      </c>
    </row>
    <row r="35" spans="1:12" s="5" customFormat="1" ht="30.6" customHeight="1">
      <c r="A35" s="100" t="s">
        <v>137</v>
      </c>
      <c r="B35" s="97"/>
      <c r="C35" s="97"/>
      <c r="D35" s="97"/>
      <c r="E35" s="97"/>
    </row>
    <row r="36" spans="1:12" ht="15">
      <c r="A36" s="36" t="s">
        <v>27</v>
      </c>
      <c r="B36" s="32" t="s">
        <v>28</v>
      </c>
      <c r="C36" s="32" t="s">
        <v>11</v>
      </c>
      <c r="D36" s="32"/>
      <c r="E36" s="32"/>
    </row>
    <row r="37" spans="1:12" ht="15">
      <c r="A37" s="36"/>
      <c r="B37" s="32" t="s">
        <v>12</v>
      </c>
      <c r="C37" s="32"/>
      <c r="D37" s="32"/>
      <c r="E37" s="32"/>
    </row>
    <row r="38" spans="1:12" ht="15">
      <c r="A38" s="36" t="s">
        <v>29</v>
      </c>
      <c r="B38" s="32" t="s">
        <v>14</v>
      </c>
      <c r="C38" s="32" t="s">
        <v>11</v>
      </c>
      <c r="D38" s="32"/>
      <c r="E38" s="32"/>
    </row>
    <row r="39" spans="1:12" ht="15">
      <c r="A39" s="36" t="s">
        <v>30</v>
      </c>
      <c r="B39" s="32" t="s">
        <v>26</v>
      </c>
      <c r="C39" s="32" t="s">
        <v>11</v>
      </c>
      <c r="D39" s="32"/>
      <c r="E39" s="32"/>
    </row>
    <row r="41" spans="1:12" ht="16.149999999999999" customHeight="1">
      <c r="A41" s="98" t="s">
        <v>86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  <row r="43" spans="1:12" ht="20.25" customHeight="1">
      <c r="A43" s="88" t="s">
        <v>7</v>
      </c>
      <c r="B43" s="91" t="s">
        <v>8</v>
      </c>
      <c r="C43" s="91" t="s">
        <v>31</v>
      </c>
      <c r="D43" s="91"/>
      <c r="E43" s="91"/>
      <c r="F43" s="91" t="s">
        <v>32</v>
      </c>
      <c r="G43" s="91"/>
      <c r="H43" s="91"/>
      <c r="I43" s="91" t="s">
        <v>9</v>
      </c>
      <c r="J43" s="91"/>
      <c r="K43" s="91"/>
    </row>
    <row r="44" spans="1:12" ht="22.5">
      <c r="A44" s="88"/>
      <c r="B44" s="91"/>
      <c r="C44" s="14" t="s">
        <v>115</v>
      </c>
      <c r="D44" s="14" t="s">
        <v>108</v>
      </c>
      <c r="E44" s="7" t="s">
        <v>72</v>
      </c>
      <c r="F44" s="14" t="s">
        <v>115</v>
      </c>
      <c r="G44" s="14" t="s">
        <v>108</v>
      </c>
      <c r="H44" s="7" t="s">
        <v>72</v>
      </c>
      <c r="I44" s="14" t="s">
        <v>115</v>
      </c>
      <c r="J44" s="14" t="s">
        <v>108</v>
      </c>
      <c r="K44" s="7" t="s">
        <v>72</v>
      </c>
    </row>
    <row r="45" spans="1:12" s="4" customFormat="1" ht="14.25">
      <c r="A45" s="37" t="s">
        <v>87</v>
      </c>
      <c r="B45" s="28" t="s">
        <v>88</v>
      </c>
      <c r="C45" s="94"/>
      <c r="D45" s="94"/>
      <c r="E45" s="94"/>
      <c r="F45" s="94"/>
      <c r="G45" s="94"/>
      <c r="H45" s="94"/>
      <c r="I45" s="94"/>
      <c r="J45" s="94"/>
      <c r="K45" s="94"/>
      <c r="L45" s="24"/>
    </row>
    <row r="46" spans="1:12" ht="44.25" customHeight="1">
      <c r="A46" s="53" t="s">
        <v>149</v>
      </c>
      <c r="B46" s="19" t="s">
        <v>123</v>
      </c>
      <c r="C46" s="64">
        <v>17759.07</v>
      </c>
      <c r="D46" s="60">
        <v>10.32</v>
      </c>
      <c r="E46" s="60">
        <f t="shared" ref="E46:E52" si="2">C46+D46</f>
        <v>17769.39</v>
      </c>
      <c r="F46" s="60">
        <v>17298.55</v>
      </c>
      <c r="G46" s="60">
        <f>9.68+13.3</f>
        <v>22.98</v>
      </c>
      <c r="H46" s="43">
        <f t="shared" ref="H46:H52" si="3">F46+G46</f>
        <v>17321.53</v>
      </c>
      <c r="I46" s="43">
        <f t="shared" ref="I46:I51" si="4">F46-C46</f>
        <v>-460.52000000000044</v>
      </c>
      <c r="J46" s="43">
        <f t="shared" ref="J46:J52" si="5">G46-D46</f>
        <v>12.66</v>
      </c>
      <c r="K46" s="43">
        <f t="shared" ref="K46:K52" si="6">I46+J46</f>
        <v>-447.86000000000041</v>
      </c>
    </row>
    <row r="47" spans="1:12" ht="52.5" hidden="1" customHeight="1">
      <c r="A47" s="53" t="s">
        <v>150</v>
      </c>
      <c r="B47" s="19" t="s">
        <v>124</v>
      </c>
      <c r="C47" s="64"/>
      <c r="D47" s="60"/>
      <c r="E47" s="60">
        <f t="shared" ref="E47" si="7">C47+D47</f>
        <v>0</v>
      </c>
      <c r="F47" s="60"/>
      <c r="G47" s="60"/>
      <c r="H47" s="43">
        <f t="shared" ref="H47" si="8">F47+G47</f>
        <v>0</v>
      </c>
      <c r="I47" s="43">
        <f t="shared" ref="I47" si="9">F47-C47</f>
        <v>0</v>
      </c>
      <c r="J47" s="43">
        <f t="shared" ref="J47" si="10">G47-D47</f>
        <v>0</v>
      </c>
      <c r="K47" s="43">
        <f t="shared" ref="K47" si="11">I47+J47</f>
        <v>0</v>
      </c>
    </row>
    <row r="48" spans="1:12" ht="25.5" hidden="1" customHeight="1">
      <c r="A48" s="53" t="s">
        <v>151</v>
      </c>
      <c r="B48" s="19" t="s">
        <v>125</v>
      </c>
      <c r="C48" s="64"/>
      <c r="D48" s="60"/>
      <c r="E48" s="60">
        <f t="shared" si="2"/>
        <v>0</v>
      </c>
      <c r="F48" s="60"/>
      <c r="G48" s="60"/>
      <c r="H48" s="43">
        <f t="shared" si="3"/>
        <v>0</v>
      </c>
      <c r="I48" s="43">
        <f t="shared" si="4"/>
        <v>0</v>
      </c>
      <c r="J48" s="43">
        <f t="shared" si="5"/>
        <v>0</v>
      </c>
      <c r="K48" s="43">
        <f t="shared" si="6"/>
        <v>0</v>
      </c>
    </row>
    <row r="49" spans="1:12" ht="25.5" hidden="1" customHeight="1">
      <c r="A49" s="53" t="s">
        <v>152</v>
      </c>
      <c r="B49" s="19" t="s">
        <v>126</v>
      </c>
      <c r="C49" s="64"/>
      <c r="D49" s="60"/>
      <c r="E49" s="60">
        <f t="shared" si="2"/>
        <v>0</v>
      </c>
      <c r="F49" s="60"/>
      <c r="G49" s="60"/>
      <c r="H49" s="43">
        <f t="shared" si="3"/>
        <v>0</v>
      </c>
      <c r="I49" s="43">
        <f t="shared" si="4"/>
        <v>0</v>
      </c>
      <c r="J49" s="43">
        <f t="shared" si="5"/>
        <v>0</v>
      </c>
      <c r="K49" s="43">
        <f t="shared" si="6"/>
        <v>0</v>
      </c>
    </row>
    <row r="50" spans="1:12" ht="25.5" hidden="1" customHeight="1">
      <c r="A50" s="53" t="s">
        <v>153</v>
      </c>
      <c r="B50" s="19" t="s">
        <v>148</v>
      </c>
      <c r="C50" s="64"/>
      <c r="D50" s="60"/>
      <c r="E50" s="60">
        <f t="shared" si="2"/>
        <v>0</v>
      </c>
      <c r="F50" s="60"/>
      <c r="G50" s="60"/>
      <c r="H50" s="43">
        <f t="shared" si="3"/>
        <v>0</v>
      </c>
      <c r="I50" s="43">
        <f t="shared" si="4"/>
        <v>0</v>
      </c>
      <c r="J50" s="43">
        <f t="shared" si="5"/>
        <v>0</v>
      </c>
      <c r="K50" s="43">
        <f t="shared" si="6"/>
        <v>0</v>
      </c>
    </row>
    <row r="51" spans="1:12" ht="45" customHeight="1">
      <c r="A51" s="53" t="s">
        <v>150</v>
      </c>
      <c r="B51" s="54" t="s">
        <v>135</v>
      </c>
      <c r="C51" s="64"/>
      <c r="D51" s="60">
        <v>21495</v>
      </c>
      <c r="E51" s="60">
        <f t="shared" si="2"/>
        <v>21495</v>
      </c>
      <c r="F51" s="60"/>
      <c r="G51" s="60">
        <v>18067.88</v>
      </c>
      <c r="H51" s="43">
        <f t="shared" si="3"/>
        <v>18067.88</v>
      </c>
      <c r="I51" s="43">
        <f t="shared" si="4"/>
        <v>0</v>
      </c>
      <c r="J51" s="43">
        <f t="shared" si="5"/>
        <v>-3427.119999999999</v>
      </c>
      <c r="K51" s="43">
        <f t="shared" si="6"/>
        <v>-3427.119999999999</v>
      </c>
    </row>
    <row r="52" spans="1:12" ht="40.5" customHeight="1">
      <c r="A52" s="53" t="s">
        <v>151</v>
      </c>
      <c r="B52" s="18" t="s">
        <v>135</v>
      </c>
      <c r="C52" s="64"/>
      <c r="D52" s="60">
        <v>49</v>
      </c>
      <c r="E52" s="60">
        <f t="shared" si="2"/>
        <v>49</v>
      </c>
      <c r="F52" s="60"/>
      <c r="G52" s="60"/>
      <c r="H52" s="43">
        <f t="shared" si="3"/>
        <v>0</v>
      </c>
      <c r="I52" s="43">
        <f t="shared" ref="I52" si="12">F52-C52</f>
        <v>0</v>
      </c>
      <c r="J52" s="43">
        <f t="shared" si="5"/>
        <v>-49</v>
      </c>
      <c r="K52" s="43">
        <f t="shared" si="6"/>
        <v>-49</v>
      </c>
    </row>
    <row r="53" spans="1:12" s="5" customFormat="1" ht="43.7" customHeight="1">
      <c r="A53" s="95" t="s">
        <v>164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</row>
    <row r="54" spans="1:12" s="4" customFormat="1" ht="14.25">
      <c r="A54" s="37" t="s">
        <v>89</v>
      </c>
      <c r="B54" s="28" t="s">
        <v>90</v>
      </c>
      <c r="C54" s="94"/>
      <c r="D54" s="94"/>
      <c r="E54" s="94"/>
      <c r="F54" s="94"/>
      <c r="G54" s="94"/>
      <c r="H54" s="94"/>
      <c r="I54" s="94"/>
      <c r="J54" s="94"/>
      <c r="K54" s="94"/>
      <c r="L54" s="24"/>
    </row>
    <row r="55" spans="1:12" ht="33.75" customHeight="1">
      <c r="A55" s="30"/>
      <c r="B55" s="21" t="s">
        <v>127</v>
      </c>
      <c r="C55" s="59">
        <v>40361.519999999997</v>
      </c>
      <c r="D55" s="59">
        <v>23.45</v>
      </c>
      <c r="E55" s="59">
        <f t="shared" ref="E55:E61" si="13">C55+D55</f>
        <v>40384.969999999994</v>
      </c>
      <c r="F55" s="59">
        <v>39314.89</v>
      </c>
      <c r="G55" s="59">
        <v>52.22</v>
      </c>
      <c r="H55" s="56">
        <f t="shared" ref="H55:H61" si="14">F55+G55</f>
        <v>39367.11</v>
      </c>
      <c r="I55" s="56">
        <f t="shared" ref="I55:I61" si="15">F55-C55</f>
        <v>-1046.6299999999974</v>
      </c>
      <c r="J55" s="56">
        <f t="shared" ref="J55:J61" si="16">G55-D55</f>
        <v>28.77</v>
      </c>
      <c r="K55" s="56">
        <f t="shared" ref="K55:K61" si="17">I55+J55</f>
        <v>-1017.8599999999974</v>
      </c>
    </row>
    <row r="56" spans="1:12" ht="34.5" hidden="1" customHeight="1">
      <c r="A56" s="30"/>
      <c r="B56" s="21" t="s">
        <v>128</v>
      </c>
      <c r="C56" s="59"/>
      <c r="D56" s="59"/>
      <c r="E56" s="59">
        <f t="shared" si="13"/>
        <v>0</v>
      </c>
      <c r="F56" s="59"/>
      <c r="G56" s="59"/>
      <c r="H56" s="56">
        <f t="shared" si="14"/>
        <v>0</v>
      </c>
      <c r="I56" s="56">
        <f t="shared" si="15"/>
        <v>0</v>
      </c>
      <c r="J56" s="56">
        <f t="shared" si="16"/>
        <v>0</v>
      </c>
      <c r="K56" s="56">
        <f t="shared" si="17"/>
        <v>0</v>
      </c>
    </row>
    <row r="57" spans="1:12" ht="34.5" hidden="1" customHeight="1">
      <c r="A57" s="30"/>
      <c r="B57" s="21" t="s">
        <v>129</v>
      </c>
      <c r="C57" s="65"/>
      <c r="D57" s="65"/>
      <c r="E57" s="65">
        <f t="shared" si="13"/>
        <v>0</v>
      </c>
      <c r="F57" s="65"/>
      <c r="G57" s="65"/>
      <c r="H57" s="66">
        <f t="shared" si="14"/>
        <v>0</v>
      </c>
      <c r="I57" s="66">
        <f t="shared" si="15"/>
        <v>0</v>
      </c>
      <c r="J57" s="66">
        <f t="shared" si="16"/>
        <v>0</v>
      </c>
      <c r="K57" s="66">
        <f t="shared" si="17"/>
        <v>0</v>
      </c>
    </row>
    <row r="58" spans="1:12" ht="28.5" hidden="1" customHeight="1">
      <c r="A58" s="30"/>
      <c r="B58" s="21" t="s">
        <v>130</v>
      </c>
      <c r="C58" s="65"/>
      <c r="D58" s="65"/>
      <c r="E58" s="65">
        <f t="shared" si="13"/>
        <v>0</v>
      </c>
      <c r="F58" s="65"/>
      <c r="G58" s="65"/>
      <c r="H58" s="66">
        <f t="shared" si="14"/>
        <v>0</v>
      </c>
      <c r="I58" s="66">
        <f t="shared" si="15"/>
        <v>0</v>
      </c>
      <c r="J58" s="66">
        <f t="shared" si="16"/>
        <v>0</v>
      </c>
      <c r="K58" s="66">
        <f t="shared" si="17"/>
        <v>0</v>
      </c>
    </row>
    <row r="59" spans="1:12" ht="28.5" hidden="1" customHeight="1">
      <c r="A59" s="46"/>
      <c r="B59" s="21" t="s">
        <v>155</v>
      </c>
      <c r="C59" s="65"/>
      <c r="D59" s="65"/>
      <c r="E59" s="65">
        <f>C59</f>
        <v>0</v>
      </c>
      <c r="F59" s="65"/>
      <c r="G59" s="65"/>
      <c r="H59" s="66">
        <f t="shared" si="14"/>
        <v>0</v>
      </c>
      <c r="I59" s="66">
        <f t="shared" si="15"/>
        <v>0</v>
      </c>
      <c r="J59" s="66">
        <f t="shared" si="16"/>
        <v>0</v>
      </c>
      <c r="K59" s="66">
        <f t="shared" si="17"/>
        <v>0</v>
      </c>
    </row>
    <row r="60" spans="1:12" ht="28.9" customHeight="1">
      <c r="A60" s="46"/>
      <c r="B60" s="54" t="s">
        <v>157</v>
      </c>
      <c r="C60" s="65"/>
      <c r="D60" s="65">
        <v>26868.75</v>
      </c>
      <c r="E60" s="65">
        <f>D60</f>
        <v>26868.75</v>
      </c>
      <c r="F60" s="65"/>
      <c r="G60" s="65">
        <v>22584.85</v>
      </c>
      <c r="H60" s="66">
        <f t="shared" si="14"/>
        <v>22584.85</v>
      </c>
      <c r="I60" s="66">
        <f t="shared" si="15"/>
        <v>0</v>
      </c>
      <c r="J60" s="66">
        <f t="shared" si="16"/>
        <v>-4283.9000000000015</v>
      </c>
      <c r="K60" s="66">
        <f t="shared" si="17"/>
        <v>-4283.9000000000015</v>
      </c>
    </row>
    <row r="61" spans="1:12" ht="28.9" customHeight="1">
      <c r="A61" s="30"/>
      <c r="B61" s="18" t="s">
        <v>156</v>
      </c>
      <c r="C61" s="59"/>
      <c r="D61" s="59">
        <v>49</v>
      </c>
      <c r="E61" s="59">
        <f t="shared" si="13"/>
        <v>49</v>
      </c>
      <c r="F61" s="59"/>
      <c r="G61" s="59"/>
      <c r="H61" s="56">
        <f t="shared" si="14"/>
        <v>0</v>
      </c>
      <c r="I61" s="56">
        <f t="shared" si="15"/>
        <v>0</v>
      </c>
      <c r="J61" s="56">
        <f t="shared" si="16"/>
        <v>-49</v>
      </c>
      <c r="K61" s="56">
        <f t="shared" si="17"/>
        <v>-49</v>
      </c>
    </row>
    <row r="62" spans="1:12" ht="38.25" customHeight="1">
      <c r="A62" s="87" t="s">
        <v>164</v>
      </c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2" s="4" customFormat="1" ht="14.25">
      <c r="A63" s="37" t="s">
        <v>91</v>
      </c>
      <c r="B63" s="28" t="s">
        <v>92</v>
      </c>
      <c r="C63" s="94"/>
      <c r="D63" s="94"/>
      <c r="E63" s="94"/>
      <c r="F63" s="94"/>
      <c r="G63" s="94"/>
      <c r="H63" s="94"/>
      <c r="I63" s="94"/>
      <c r="J63" s="94"/>
      <c r="K63" s="94"/>
      <c r="L63" s="24"/>
    </row>
    <row r="64" spans="1:12" ht="30.75" customHeight="1">
      <c r="A64" s="30"/>
      <c r="B64" s="21" t="s">
        <v>131</v>
      </c>
      <c r="C64" s="67">
        <v>0.44</v>
      </c>
      <c r="D64" s="67">
        <v>0.44</v>
      </c>
      <c r="E64" s="67">
        <f t="shared" ref="E64:E70" si="18">C64+D64</f>
        <v>0.88</v>
      </c>
      <c r="F64" s="67">
        <v>0.44</v>
      </c>
      <c r="G64" s="67">
        <v>0.44</v>
      </c>
      <c r="H64" s="43">
        <f t="shared" ref="H64:H70" si="19">F64+G64</f>
        <v>0.88</v>
      </c>
      <c r="I64" s="43">
        <f t="shared" ref="I64:I70" si="20">F64-C64</f>
        <v>0</v>
      </c>
      <c r="J64" s="43">
        <f t="shared" ref="J64:J70" si="21">G64-D64</f>
        <v>0</v>
      </c>
      <c r="K64" s="43">
        <f t="shared" ref="K64:K70" si="22">I64+J64</f>
        <v>0</v>
      </c>
    </row>
    <row r="65" spans="1:12" ht="1.5" hidden="1" customHeight="1">
      <c r="A65" s="30"/>
      <c r="B65" s="21" t="s">
        <v>132</v>
      </c>
      <c r="C65" s="67"/>
      <c r="D65" s="67"/>
      <c r="E65" s="67">
        <f t="shared" si="18"/>
        <v>0</v>
      </c>
      <c r="F65" s="67"/>
      <c r="G65" s="67"/>
      <c r="H65" s="43">
        <f t="shared" si="19"/>
        <v>0</v>
      </c>
      <c r="I65" s="43">
        <f t="shared" si="20"/>
        <v>0</v>
      </c>
      <c r="J65" s="43">
        <f t="shared" si="21"/>
        <v>0</v>
      </c>
      <c r="K65" s="43">
        <f t="shared" si="22"/>
        <v>0</v>
      </c>
    </row>
    <row r="66" spans="1:12" ht="33" hidden="1" customHeight="1">
      <c r="A66" s="30"/>
      <c r="B66" s="21" t="s">
        <v>133</v>
      </c>
      <c r="C66" s="67"/>
      <c r="D66" s="67"/>
      <c r="E66" s="67">
        <f t="shared" si="18"/>
        <v>0</v>
      </c>
      <c r="F66" s="67"/>
      <c r="G66" s="67"/>
      <c r="H66" s="43">
        <f t="shared" si="19"/>
        <v>0</v>
      </c>
      <c r="I66" s="43">
        <f t="shared" si="20"/>
        <v>0</v>
      </c>
      <c r="J66" s="43">
        <f t="shared" si="21"/>
        <v>0</v>
      </c>
      <c r="K66" s="43">
        <f t="shared" si="22"/>
        <v>0</v>
      </c>
    </row>
    <row r="67" spans="1:12" ht="18" hidden="1" customHeight="1">
      <c r="A67" s="30"/>
      <c r="B67" s="21" t="s">
        <v>134</v>
      </c>
      <c r="C67" s="67"/>
      <c r="D67" s="67"/>
      <c r="E67" s="67">
        <f t="shared" si="18"/>
        <v>0</v>
      </c>
      <c r="F67" s="67"/>
      <c r="G67" s="67"/>
      <c r="H67" s="43">
        <f t="shared" si="19"/>
        <v>0</v>
      </c>
      <c r="I67" s="43">
        <f t="shared" si="20"/>
        <v>0</v>
      </c>
      <c r="J67" s="43">
        <f t="shared" si="21"/>
        <v>0</v>
      </c>
      <c r="K67" s="43">
        <f t="shared" si="22"/>
        <v>0</v>
      </c>
    </row>
    <row r="68" spans="1:12" ht="31.5" hidden="1" customHeight="1">
      <c r="A68" s="46"/>
      <c r="B68" s="21" t="s">
        <v>158</v>
      </c>
      <c r="C68" s="67"/>
      <c r="D68" s="67"/>
      <c r="E68" s="67">
        <f t="shared" si="18"/>
        <v>0</v>
      </c>
      <c r="F68" s="67"/>
      <c r="G68" s="67"/>
      <c r="H68" s="43">
        <f t="shared" si="19"/>
        <v>0</v>
      </c>
      <c r="I68" s="43">
        <f t="shared" si="20"/>
        <v>0</v>
      </c>
      <c r="J68" s="43">
        <f t="shared" si="21"/>
        <v>0</v>
      </c>
      <c r="K68" s="43">
        <f t="shared" si="22"/>
        <v>0</v>
      </c>
    </row>
    <row r="69" spans="1:12" ht="18" customHeight="1">
      <c r="A69" s="46"/>
      <c r="B69" s="54" t="s">
        <v>159</v>
      </c>
      <c r="C69" s="67"/>
      <c r="D69" s="67">
        <v>0.8</v>
      </c>
      <c r="E69" s="67">
        <f>D69</f>
        <v>0.8</v>
      </c>
      <c r="F69" s="67"/>
      <c r="G69" s="67">
        <v>0.8</v>
      </c>
      <c r="H69" s="43">
        <f t="shared" si="19"/>
        <v>0.8</v>
      </c>
      <c r="I69" s="43">
        <f t="shared" si="20"/>
        <v>0</v>
      </c>
      <c r="J69" s="43">
        <f t="shared" si="21"/>
        <v>0</v>
      </c>
      <c r="K69" s="43">
        <f t="shared" si="22"/>
        <v>0</v>
      </c>
    </row>
    <row r="70" spans="1:12" ht="18" customHeight="1">
      <c r="A70" s="30"/>
      <c r="B70" s="18" t="s">
        <v>165</v>
      </c>
      <c r="C70" s="67"/>
      <c r="D70" s="67">
        <v>1</v>
      </c>
      <c r="E70" s="67">
        <f t="shared" si="18"/>
        <v>1</v>
      </c>
      <c r="F70" s="67"/>
      <c r="G70" s="67">
        <v>1</v>
      </c>
      <c r="H70" s="43">
        <f t="shared" si="19"/>
        <v>1</v>
      </c>
      <c r="I70" s="43">
        <f t="shared" si="20"/>
        <v>0</v>
      </c>
      <c r="J70" s="43">
        <f t="shared" si="21"/>
        <v>0</v>
      </c>
      <c r="K70" s="43">
        <f t="shared" si="22"/>
        <v>0</v>
      </c>
    </row>
    <row r="71" spans="1:12" ht="35.25" customHeight="1">
      <c r="A71" s="87" t="s">
        <v>164</v>
      </c>
      <c r="B71" s="89"/>
      <c r="C71" s="89"/>
      <c r="D71" s="89"/>
      <c r="E71" s="89"/>
      <c r="F71" s="89"/>
      <c r="G71" s="89"/>
      <c r="H71" s="89"/>
      <c r="I71" s="89"/>
      <c r="J71" s="89"/>
      <c r="K71" s="89"/>
    </row>
    <row r="72" spans="1:12" s="4" customFormat="1" ht="14.25">
      <c r="A72" s="37">
        <v>4</v>
      </c>
      <c r="B72" s="26" t="s">
        <v>111</v>
      </c>
      <c r="C72" s="94"/>
      <c r="D72" s="94"/>
      <c r="E72" s="94"/>
      <c r="F72" s="94"/>
      <c r="G72" s="94"/>
      <c r="H72" s="94"/>
      <c r="I72" s="94"/>
      <c r="J72" s="94"/>
      <c r="K72" s="94"/>
      <c r="L72" s="24"/>
    </row>
    <row r="73" spans="1:12" ht="45" customHeight="1">
      <c r="A73" s="30"/>
      <c r="B73" s="17" t="s">
        <v>166</v>
      </c>
      <c r="C73" s="61">
        <v>97.41</v>
      </c>
      <c r="D73" s="61">
        <v>83.85</v>
      </c>
      <c r="E73" s="61">
        <v>100</v>
      </c>
      <c r="F73" s="61">
        <v>97.41</v>
      </c>
      <c r="G73" s="61">
        <v>83.87</v>
      </c>
      <c r="H73" s="61">
        <v>100</v>
      </c>
      <c r="I73" s="27">
        <f t="shared" ref="I73:I74" si="23">F73-C73</f>
        <v>0</v>
      </c>
      <c r="J73" s="27">
        <f t="shared" ref="J73:J74" si="24">G73-D73</f>
        <v>2.0000000000010232E-2</v>
      </c>
      <c r="K73" s="27">
        <v>0</v>
      </c>
    </row>
    <row r="74" spans="1:12" ht="46.5" hidden="1" customHeight="1">
      <c r="A74" s="46"/>
      <c r="B74" s="55" t="s">
        <v>139</v>
      </c>
      <c r="C74" s="61"/>
      <c r="D74" s="61"/>
      <c r="E74" s="61">
        <f t="shared" ref="E73:E75" si="25">C74+D74</f>
        <v>0</v>
      </c>
      <c r="F74" s="61"/>
      <c r="G74" s="61"/>
      <c r="H74" s="61">
        <f t="shared" ref="H73:H75" si="26">F74+G74</f>
        <v>0</v>
      </c>
      <c r="I74" s="47">
        <f t="shared" si="23"/>
        <v>0</v>
      </c>
      <c r="J74" s="47">
        <f t="shared" si="24"/>
        <v>0</v>
      </c>
      <c r="K74" s="47">
        <f t="shared" ref="K73:K74" si="27">I74+J74</f>
        <v>0</v>
      </c>
    </row>
    <row r="75" spans="1:12" ht="46.5" hidden="1" customHeight="1">
      <c r="A75" s="30"/>
      <c r="B75" s="20" t="s">
        <v>161</v>
      </c>
      <c r="C75" s="61"/>
      <c r="D75" s="61"/>
      <c r="E75" s="61">
        <f t="shared" si="25"/>
        <v>0</v>
      </c>
      <c r="F75" s="61"/>
      <c r="G75" s="61"/>
      <c r="H75" s="61">
        <f t="shared" si="26"/>
        <v>0</v>
      </c>
      <c r="I75" s="27">
        <f t="shared" ref="I75" si="28">F75-C75</f>
        <v>0</v>
      </c>
      <c r="J75" s="27">
        <f t="shared" ref="J75" si="29">G75-D75</f>
        <v>0</v>
      </c>
      <c r="K75" s="27">
        <f t="shared" ref="K75" si="30">I75+J75</f>
        <v>0</v>
      </c>
    </row>
    <row r="76" spans="1:12" ht="36.200000000000003" customHeight="1">
      <c r="A76" s="87" t="s">
        <v>164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</row>
    <row r="77" spans="1:12" ht="33" customHeight="1">
      <c r="A77" s="87" t="s">
        <v>93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</row>
    <row r="78" spans="1:12" ht="14.1" customHeight="1">
      <c r="A78" s="90" t="s">
        <v>121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</row>
    <row r="79" spans="1:12" ht="13.15" customHeight="1">
      <c r="A79" s="79" t="s">
        <v>94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</row>
    <row r="80" spans="1:12" ht="24" customHeight="1">
      <c r="A80" s="90" t="s">
        <v>95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</row>
    <row r="81" spans="1:12" ht="24" customHeight="1">
      <c r="A81" s="88" t="s">
        <v>36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</row>
    <row r="82" spans="1:12" ht="28.15" customHeight="1">
      <c r="A82" s="88" t="s">
        <v>7</v>
      </c>
      <c r="B82" s="91" t="s">
        <v>8</v>
      </c>
      <c r="C82" s="92" t="s">
        <v>37</v>
      </c>
      <c r="D82" s="92"/>
      <c r="E82" s="92"/>
      <c r="F82" s="92" t="s">
        <v>38</v>
      </c>
      <c r="G82" s="92"/>
      <c r="H82" s="92"/>
      <c r="I82" s="93" t="s">
        <v>96</v>
      </c>
      <c r="J82" s="92"/>
      <c r="K82" s="92"/>
    </row>
    <row r="83" spans="1:12" s="3" customFormat="1" ht="27.75" customHeight="1">
      <c r="A83" s="88"/>
      <c r="B83" s="91"/>
      <c r="C83" s="7" t="s">
        <v>70</v>
      </c>
      <c r="D83" s="7" t="s">
        <v>71</v>
      </c>
      <c r="E83" s="7" t="s">
        <v>72</v>
      </c>
      <c r="F83" s="7" t="s">
        <v>70</v>
      </c>
      <c r="G83" s="7" t="s">
        <v>71</v>
      </c>
      <c r="H83" s="7" t="s">
        <v>72</v>
      </c>
      <c r="I83" s="7" t="s">
        <v>70</v>
      </c>
      <c r="J83" s="7" t="s">
        <v>71</v>
      </c>
      <c r="K83" s="7" t="s">
        <v>72</v>
      </c>
      <c r="L83" s="23"/>
    </row>
    <row r="84" spans="1:12" ht="15.75">
      <c r="A84" s="30"/>
      <c r="B84" s="25" t="s">
        <v>39</v>
      </c>
      <c r="C84" s="59">
        <v>14395.97</v>
      </c>
      <c r="D84" s="59">
        <v>17217.599999999999</v>
      </c>
      <c r="E84" s="56">
        <v>31613.56</v>
      </c>
      <c r="F84" s="59">
        <f>F16</f>
        <v>17298.55</v>
      </c>
      <c r="G84" s="59">
        <f>G16</f>
        <v>18090.86</v>
      </c>
      <c r="H84" s="56">
        <f>F84+G84</f>
        <v>35389.410000000003</v>
      </c>
      <c r="I84" s="56">
        <f>F84/C84*100</f>
        <v>120.16244824072292</v>
      </c>
      <c r="J84" s="56">
        <f>G84/D84*100</f>
        <v>105.07190316885048</v>
      </c>
      <c r="K84" s="56">
        <f>H84/E84*100</f>
        <v>111.94376716826578</v>
      </c>
      <c r="L84" s="8"/>
    </row>
    <row r="85" spans="1:12" ht="28.9" customHeight="1">
      <c r="A85" s="79" t="s">
        <v>97</v>
      </c>
      <c r="B85" s="79"/>
      <c r="C85" s="79"/>
      <c r="D85" s="79"/>
      <c r="E85" s="79"/>
      <c r="F85" s="79"/>
      <c r="G85" s="79"/>
      <c r="H85" s="79"/>
      <c r="I85" s="79"/>
      <c r="J85" s="79"/>
      <c r="K85" s="79"/>
    </row>
    <row r="86" spans="1:12" ht="17.45" customHeight="1">
      <c r="A86" s="78" t="s">
        <v>117</v>
      </c>
      <c r="B86" s="78"/>
      <c r="C86" s="78"/>
      <c r="D86" s="78"/>
      <c r="E86" s="78"/>
      <c r="F86" s="78"/>
      <c r="G86" s="78"/>
      <c r="H86" s="78"/>
      <c r="I86" s="78"/>
      <c r="J86" s="78"/>
      <c r="K86" s="78"/>
    </row>
    <row r="87" spans="1:12" ht="15">
      <c r="A87" s="30"/>
      <c r="B87" s="25" t="s">
        <v>12</v>
      </c>
      <c r="C87" s="25"/>
      <c r="D87" s="25"/>
      <c r="E87" s="25"/>
      <c r="F87" s="15"/>
      <c r="G87" s="15"/>
      <c r="H87" s="15"/>
      <c r="I87" s="15"/>
      <c r="J87" s="15"/>
      <c r="K87" s="15"/>
    </row>
    <row r="88" spans="1:12" ht="45">
      <c r="A88" s="31">
        <v>1</v>
      </c>
      <c r="B88" s="12" t="s">
        <v>120</v>
      </c>
      <c r="C88" s="59">
        <v>14395.97</v>
      </c>
      <c r="D88" s="59">
        <v>6.87</v>
      </c>
      <c r="E88" s="65">
        <f t="shared" ref="E88:E90" si="31">C88+D88</f>
        <v>14402.84</v>
      </c>
      <c r="F88" s="43">
        <f>F46</f>
        <v>17298.55</v>
      </c>
      <c r="G88" s="43">
        <f>G46</f>
        <v>22.98</v>
      </c>
      <c r="H88" s="43">
        <f>F88+G88</f>
        <v>17321.53</v>
      </c>
      <c r="I88" s="56">
        <f>F88/C88*100</f>
        <v>120.16244824072292</v>
      </c>
      <c r="J88" s="56">
        <f>G88/D88*100</f>
        <v>334.49781659388645</v>
      </c>
      <c r="K88" s="56">
        <f>H88/E88*100</f>
        <v>120.26468390956227</v>
      </c>
    </row>
    <row r="89" spans="1:12" ht="45">
      <c r="A89" s="45">
        <v>2</v>
      </c>
      <c r="B89" s="57" t="s">
        <v>119</v>
      </c>
      <c r="C89" s="56"/>
      <c r="D89" s="59">
        <v>12701.75</v>
      </c>
      <c r="E89" s="66">
        <f t="shared" si="31"/>
        <v>12701.75</v>
      </c>
      <c r="F89" s="43">
        <f t="shared" ref="F89:G90" si="32">F47</f>
        <v>0</v>
      </c>
      <c r="G89" s="43">
        <f>G20</f>
        <v>18067.881000000001</v>
      </c>
      <c r="H89" s="43">
        <f>F89+G89</f>
        <v>18067.881000000001</v>
      </c>
      <c r="I89" s="56"/>
      <c r="J89" s="56">
        <f t="shared" ref="J89:J90" si="33">G89/D89*100</f>
        <v>142.24717853839039</v>
      </c>
      <c r="K89" s="56">
        <f t="shared" ref="K89:K90" si="34">H89/E89*100</f>
        <v>142.24717853839039</v>
      </c>
    </row>
    <row r="90" spans="1:12" ht="45.6" customHeight="1">
      <c r="A90" s="31">
        <v>3</v>
      </c>
      <c r="B90" s="11" t="str">
        <f>B21</f>
        <v>Забезпечення проведення реконструкції об´єктів транспортної інфраструктури</v>
      </c>
      <c r="C90" s="56"/>
      <c r="D90" s="59">
        <v>4508.9799999999996</v>
      </c>
      <c r="E90" s="66">
        <f t="shared" si="31"/>
        <v>4508.9799999999996</v>
      </c>
      <c r="F90" s="43">
        <f t="shared" si="32"/>
        <v>0</v>
      </c>
      <c r="G90" s="43">
        <f t="shared" si="32"/>
        <v>0</v>
      </c>
      <c r="H90" s="43">
        <f>F90+G90</f>
        <v>0</v>
      </c>
      <c r="I90" s="56"/>
      <c r="J90" s="56">
        <f t="shared" si="33"/>
        <v>0</v>
      </c>
      <c r="K90" s="56">
        <f t="shared" si="34"/>
        <v>0</v>
      </c>
    </row>
    <row r="91" spans="1:12" ht="33" customHeight="1">
      <c r="A91" s="79" t="s">
        <v>99</v>
      </c>
      <c r="B91" s="80"/>
      <c r="C91" s="80"/>
      <c r="D91" s="80"/>
      <c r="E91" s="80"/>
      <c r="F91" s="80"/>
      <c r="G91" s="80"/>
      <c r="H91" s="80"/>
      <c r="I91" s="80"/>
      <c r="J91" s="80"/>
      <c r="K91" s="80"/>
    </row>
    <row r="92" spans="1:12" ht="20.65" customHeight="1">
      <c r="A92" s="81" t="s">
        <v>117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</row>
    <row r="93" spans="1:12" s="4" customFormat="1" ht="14.25">
      <c r="A93" s="37" t="s">
        <v>87</v>
      </c>
      <c r="B93" s="28" t="s">
        <v>88</v>
      </c>
      <c r="C93" s="27"/>
      <c r="D93" s="27"/>
      <c r="E93" s="27"/>
      <c r="F93" s="27"/>
      <c r="G93" s="27"/>
      <c r="H93" s="27"/>
      <c r="I93" s="44"/>
      <c r="J93" s="44"/>
      <c r="K93" s="44"/>
      <c r="L93" s="24"/>
    </row>
    <row r="94" spans="1:12" ht="38.25">
      <c r="A94" s="53" t="s">
        <v>149</v>
      </c>
      <c r="B94" s="19" t="s">
        <v>123</v>
      </c>
      <c r="C94" s="65">
        <v>13490.12</v>
      </c>
      <c r="D94" s="65">
        <v>6.87</v>
      </c>
      <c r="E94" s="59">
        <f t="shared" ref="E94:E100" si="35">C94+D94</f>
        <v>13496.990000000002</v>
      </c>
      <c r="F94" s="65">
        <f>F88</f>
        <v>17298.55</v>
      </c>
      <c r="G94" s="65">
        <f>G88</f>
        <v>22.98</v>
      </c>
      <c r="H94" s="65">
        <f t="shared" ref="H94:H100" si="36">F94+G94</f>
        <v>17321.53</v>
      </c>
      <c r="I94" s="59">
        <f>F94/C94*100</f>
        <v>128.23125368788416</v>
      </c>
      <c r="J94" s="59">
        <f>G94/D94*100</f>
        <v>334.49781659388645</v>
      </c>
      <c r="K94" s="59">
        <f>H94/E94*100</f>
        <v>128.33624385881589</v>
      </c>
    </row>
    <row r="95" spans="1:12" ht="38.25" customHeight="1">
      <c r="A95" s="53" t="s">
        <v>150</v>
      </c>
      <c r="B95" s="19" t="s">
        <v>124</v>
      </c>
      <c r="C95" s="65">
        <v>190</v>
      </c>
      <c r="D95" s="65"/>
      <c r="E95" s="59">
        <f t="shared" si="35"/>
        <v>190</v>
      </c>
      <c r="F95" s="65"/>
      <c r="G95" s="65"/>
      <c r="H95" s="65">
        <f t="shared" si="36"/>
        <v>0</v>
      </c>
      <c r="I95" s="59">
        <f t="shared" ref="I95:I98" si="37">F95/C95*100</f>
        <v>0</v>
      </c>
      <c r="J95" s="59"/>
      <c r="K95" s="59">
        <f t="shared" ref="K95:K100" si="38">H95/E95*100</f>
        <v>0</v>
      </c>
    </row>
    <row r="96" spans="1:12" ht="25.5">
      <c r="A96" s="53" t="s">
        <v>151</v>
      </c>
      <c r="B96" s="19" t="s">
        <v>125</v>
      </c>
      <c r="C96" s="65">
        <v>50</v>
      </c>
      <c r="D96" s="65"/>
      <c r="E96" s="59">
        <f t="shared" si="35"/>
        <v>50</v>
      </c>
      <c r="F96" s="65"/>
      <c r="G96" s="65"/>
      <c r="H96" s="65">
        <f t="shared" si="36"/>
        <v>0</v>
      </c>
      <c r="I96" s="59">
        <f t="shared" si="37"/>
        <v>0</v>
      </c>
      <c r="J96" s="59"/>
      <c r="K96" s="59">
        <f t="shared" si="38"/>
        <v>0</v>
      </c>
    </row>
    <row r="97" spans="1:12" ht="18.75" customHeight="1">
      <c r="A97" s="53" t="s">
        <v>152</v>
      </c>
      <c r="B97" s="19" t="s">
        <v>126</v>
      </c>
      <c r="C97" s="65">
        <v>617.84</v>
      </c>
      <c r="D97" s="65"/>
      <c r="E97" s="59">
        <f t="shared" si="35"/>
        <v>617.84</v>
      </c>
      <c r="F97" s="65"/>
      <c r="G97" s="65"/>
      <c r="H97" s="65">
        <f t="shared" si="36"/>
        <v>0</v>
      </c>
      <c r="I97" s="59">
        <f t="shared" si="37"/>
        <v>0</v>
      </c>
      <c r="J97" s="59"/>
      <c r="K97" s="59">
        <f t="shared" si="38"/>
        <v>0</v>
      </c>
    </row>
    <row r="98" spans="1:12" ht="29.25" customHeight="1">
      <c r="A98" s="53" t="s">
        <v>153</v>
      </c>
      <c r="B98" s="19" t="str">
        <f>B50</f>
        <v>обсяг видатків на ремонт та встановлення дорожніх знаків</v>
      </c>
      <c r="C98" s="65">
        <v>48</v>
      </c>
      <c r="D98" s="65"/>
      <c r="E98" s="59">
        <f t="shared" si="35"/>
        <v>48</v>
      </c>
      <c r="F98" s="65"/>
      <c r="G98" s="65"/>
      <c r="H98" s="65">
        <f t="shared" si="36"/>
        <v>0</v>
      </c>
      <c r="I98" s="59">
        <f t="shared" si="37"/>
        <v>0</v>
      </c>
      <c r="J98" s="59"/>
      <c r="K98" s="59">
        <f t="shared" si="38"/>
        <v>0</v>
      </c>
    </row>
    <row r="99" spans="1:12" ht="42.75" customHeight="1">
      <c r="A99" s="53" t="s">
        <v>154</v>
      </c>
      <c r="B99" s="54" t="str">
        <f>B51</f>
        <v>Обсяг видатків на проведення капітального  ремонту об’єктів транспортної інфраструктури</v>
      </c>
      <c r="C99" s="65"/>
      <c r="D99" s="65">
        <v>12701.75</v>
      </c>
      <c r="E99" s="59">
        <f>D99</f>
        <v>12701.75</v>
      </c>
      <c r="F99" s="65"/>
      <c r="G99" s="65">
        <f>G89</f>
        <v>18067.881000000001</v>
      </c>
      <c r="H99" s="65">
        <f>G99</f>
        <v>18067.881000000001</v>
      </c>
      <c r="I99" s="59"/>
      <c r="J99" s="59">
        <f t="shared" ref="J99:J100" si="39">G99/D99*100</f>
        <v>142.24717853839039</v>
      </c>
      <c r="K99" s="59">
        <f t="shared" si="38"/>
        <v>142.24717853839039</v>
      </c>
    </row>
    <row r="100" spans="1:12" ht="29.25" customHeight="1">
      <c r="A100" s="53" t="s">
        <v>160</v>
      </c>
      <c r="B100" s="58" t="str">
        <f>B90</f>
        <v>Забезпечення проведення реконструкції об´єктів транспортної інфраструктури</v>
      </c>
      <c r="C100" s="65"/>
      <c r="D100" s="65">
        <v>4508.9799999999996</v>
      </c>
      <c r="E100" s="59">
        <f t="shared" si="35"/>
        <v>4508.9799999999996</v>
      </c>
      <c r="F100" s="65"/>
      <c r="G100" s="65"/>
      <c r="H100" s="65">
        <f t="shared" si="36"/>
        <v>0</v>
      </c>
      <c r="I100" s="59"/>
      <c r="J100" s="59">
        <f t="shared" si="39"/>
        <v>0</v>
      </c>
      <c r="K100" s="59">
        <f t="shared" si="38"/>
        <v>0</v>
      </c>
    </row>
    <row r="101" spans="1:12" s="4" customFormat="1" ht="14.25">
      <c r="A101" s="37" t="s">
        <v>89</v>
      </c>
      <c r="B101" s="28" t="s">
        <v>90</v>
      </c>
      <c r="C101" s="29"/>
      <c r="D101" s="29"/>
      <c r="E101" s="29"/>
      <c r="F101" s="29"/>
      <c r="G101" s="29"/>
      <c r="H101" s="29"/>
      <c r="I101" s="44"/>
      <c r="J101" s="44"/>
      <c r="K101" s="44"/>
      <c r="L101" s="24"/>
    </row>
    <row r="102" spans="1:12" ht="25.5">
      <c r="A102" s="30"/>
      <c r="B102" s="21" t="s">
        <v>127</v>
      </c>
      <c r="C102" s="59">
        <v>31151</v>
      </c>
      <c r="D102" s="59">
        <v>11</v>
      </c>
      <c r="E102" s="59">
        <f t="shared" ref="E102:E108" si="40">C102+D102</f>
        <v>31162</v>
      </c>
      <c r="F102" s="59">
        <f>F55</f>
        <v>39314.89</v>
      </c>
      <c r="G102" s="59">
        <f>G55</f>
        <v>52.22</v>
      </c>
      <c r="H102" s="56">
        <f>F102+G102</f>
        <v>39367.11</v>
      </c>
      <c r="I102" s="56">
        <f>F102/C102*100</f>
        <v>126.20747327533626</v>
      </c>
      <c r="J102" s="56">
        <f>G102/D102*100</f>
        <v>474.72727272727269</v>
      </c>
      <c r="K102" s="56">
        <f>H102/E102*100</f>
        <v>126.33049868429498</v>
      </c>
    </row>
    <row r="103" spans="1:12" ht="25.5">
      <c r="A103" s="30"/>
      <c r="B103" s="21" t="s">
        <v>128</v>
      </c>
      <c r="C103" s="59">
        <v>6</v>
      </c>
      <c r="D103" s="59"/>
      <c r="E103" s="59">
        <f t="shared" si="40"/>
        <v>6</v>
      </c>
      <c r="F103" s="59"/>
      <c r="G103" s="59"/>
      <c r="H103" s="56">
        <f t="shared" ref="H103:H108" si="41">F103+G103</f>
        <v>0</v>
      </c>
      <c r="I103" s="56">
        <f t="shared" ref="I103:I106" si="42">F103/C103*100</f>
        <v>0</v>
      </c>
      <c r="J103" s="56"/>
      <c r="K103" s="56">
        <f t="shared" ref="K103:K108" si="43">H103/E103*100</f>
        <v>0</v>
      </c>
    </row>
    <row r="104" spans="1:12" ht="25.5">
      <c r="A104" s="30"/>
      <c r="B104" s="21" t="s">
        <v>129</v>
      </c>
      <c r="C104" s="59">
        <v>25</v>
      </c>
      <c r="D104" s="59"/>
      <c r="E104" s="59">
        <f t="shared" si="40"/>
        <v>25</v>
      </c>
      <c r="F104" s="65"/>
      <c r="G104" s="65"/>
      <c r="H104" s="56">
        <f t="shared" si="41"/>
        <v>0</v>
      </c>
      <c r="I104" s="56">
        <f t="shared" si="42"/>
        <v>0</v>
      </c>
      <c r="J104" s="56"/>
      <c r="K104" s="56">
        <f t="shared" si="43"/>
        <v>0</v>
      </c>
    </row>
    <row r="105" spans="1:12" ht="30" customHeight="1">
      <c r="A105" s="30"/>
      <c r="B105" s="21" t="s">
        <v>130</v>
      </c>
      <c r="C105" s="59">
        <v>600</v>
      </c>
      <c r="D105" s="59"/>
      <c r="E105" s="59">
        <f t="shared" si="40"/>
        <v>600</v>
      </c>
      <c r="F105" s="65"/>
      <c r="G105" s="65"/>
      <c r="H105" s="56">
        <f t="shared" si="41"/>
        <v>0</v>
      </c>
      <c r="I105" s="56">
        <f t="shared" si="42"/>
        <v>0</v>
      </c>
      <c r="J105" s="56"/>
      <c r="K105" s="56">
        <f t="shared" si="43"/>
        <v>0</v>
      </c>
    </row>
    <row r="106" spans="1:12" ht="29.25" customHeight="1">
      <c r="A106" s="48"/>
      <c r="B106" s="21" t="str">
        <f>B59</f>
        <v>кількість дорожніх знаків, які планується відремонтувати та встановити</v>
      </c>
      <c r="C106" s="59">
        <v>32</v>
      </c>
      <c r="D106" s="59"/>
      <c r="E106" s="59">
        <f t="shared" si="40"/>
        <v>32</v>
      </c>
      <c r="F106" s="65"/>
      <c r="G106" s="65"/>
      <c r="H106" s="56">
        <f>F106+G106</f>
        <v>0</v>
      </c>
      <c r="I106" s="56">
        <f t="shared" si="42"/>
        <v>0</v>
      </c>
      <c r="J106" s="56"/>
      <c r="K106" s="56">
        <f t="shared" si="43"/>
        <v>0</v>
      </c>
    </row>
    <row r="107" spans="1:12" ht="33.75" customHeight="1">
      <c r="A107" s="48"/>
      <c r="B107" s="54" t="str">
        <f>B60</f>
        <v>Площа шляхів, на яких планується проведення капітального  ремонту</v>
      </c>
      <c r="C107" s="59"/>
      <c r="D107" s="59">
        <v>18336</v>
      </c>
      <c r="E107" s="59">
        <f t="shared" si="40"/>
        <v>18336</v>
      </c>
      <c r="F107" s="65"/>
      <c r="G107" s="65">
        <f>G60</f>
        <v>22584.85</v>
      </c>
      <c r="H107" s="56">
        <f>G107</f>
        <v>22584.85</v>
      </c>
      <c r="I107" s="56"/>
      <c r="J107" s="56">
        <f t="shared" ref="J107:J108" si="44">G107/D107*100</f>
        <v>123.17217495636999</v>
      </c>
      <c r="K107" s="56">
        <f t="shared" si="43"/>
        <v>123.17217495636999</v>
      </c>
    </row>
    <row r="108" spans="1:12" ht="29.45" customHeight="1">
      <c r="A108" s="30"/>
      <c r="B108" s="18" t="str">
        <f>B61</f>
        <v>Площа шляхів, на яких планується проведення реконструкції</v>
      </c>
      <c r="C108" s="59"/>
      <c r="D108" s="59">
        <v>9227</v>
      </c>
      <c r="E108" s="59">
        <f t="shared" si="40"/>
        <v>9227</v>
      </c>
      <c r="F108" s="59"/>
      <c r="G108" s="59"/>
      <c r="H108" s="56">
        <f t="shared" si="41"/>
        <v>0</v>
      </c>
      <c r="I108" s="56"/>
      <c r="J108" s="56">
        <f t="shared" si="44"/>
        <v>0</v>
      </c>
      <c r="K108" s="56">
        <f t="shared" si="43"/>
        <v>0</v>
      </c>
    </row>
    <row r="109" spans="1:12" s="4" customFormat="1" ht="14.25">
      <c r="A109" s="37" t="s">
        <v>91</v>
      </c>
      <c r="B109" s="28" t="s">
        <v>92</v>
      </c>
      <c r="C109" s="68"/>
      <c r="D109" s="68"/>
      <c r="E109" s="68"/>
      <c r="F109" s="68"/>
      <c r="G109" s="68"/>
      <c r="H109" s="29"/>
      <c r="I109" s="44"/>
      <c r="J109" s="44"/>
      <c r="K109" s="44"/>
      <c r="L109" s="24"/>
    </row>
    <row r="110" spans="1:12" ht="25.5">
      <c r="A110" s="30"/>
      <c r="B110" s="21" t="s">
        <v>131</v>
      </c>
      <c r="C110" s="59">
        <v>0.43</v>
      </c>
      <c r="D110" s="59">
        <v>0.6</v>
      </c>
      <c r="E110" s="59">
        <f t="shared" ref="E110:E116" si="45">C110+D110</f>
        <v>1.03</v>
      </c>
      <c r="F110" s="65">
        <f>F64</f>
        <v>0.44</v>
      </c>
      <c r="G110" s="65">
        <f>G64</f>
        <v>0.44</v>
      </c>
      <c r="H110" s="59">
        <f t="shared" ref="H110:H111" si="46">F110+G110</f>
        <v>0.88</v>
      </c>
      <c r="I110" s="59">
        <f>F110/C110*100</f>
        <v>102.32558139534885</v>
      </c>
      <c r="J110" s="59">
        <f>G110/D110*100</f>
        <v>73.333333333333343</v>
      </c>
      <c r="K110" s="59">
        <f>H110/E110*100</f>
        <v>85.436893203883486</v>
      </c>
    </row>
    <row r="111" spans="1:12" ht="25.5">
      <c r="A111" s="30"/>
      <c r="B111" s="21" t="s">
        <v>132</v>
      </c>
      <c r="C111" s="59">
        <v>31.67</v>
      </c>
      <c r="D111" s="59"/>
      <c r="E111" s="59">
        <f t="shared" si="45"/>
        <v>31.67</v>
      </c>
      <c r="F111" s="65"/>
      <c r="G111" s="65"/>
      <c r="H111" s="59">
        <f t="shared" si="46"/>
        <v>0</v>
      </c>
      <c r="I111" s="59">
        <f t="shared" ref="I111:I114" si="47">F111/C111*100</f>
        <v>0</v>
      </c>
      <c r="J111" s="59"/>
      <c r="K111" s="59">
        <f t="shared" ref="K111:K116" si="48">H111/E111*100</f>
        <v>0</v>
      </c>
    </row>
    <row r="112" spans="1:12" ht="25.5">
      <c r="A112" s="30"/>
      <c r="B112" s="21" t="s">
        <v>133</v>
      </c>
      <c r="C112" s="59">
        <v>2</v>
      </c>
      <c r="D112" s="59"/>
      <c r="E112" s="59">
        <f t="shared" si="45"/>
        <v>2</v>
      </c>
      <c r="F112" s="65"/>
      <c r="G112" s="65"/>
      <c r="H112" s="59">
        <f t="shared" ref="H112" si="49">F112+G112</f>
        <v>0</v>
      </c>
      <c r="I112" s="59">
        <f t="shared" si="47"/>
        <v>0</v>
      </c>
      <c r="J112" s="59"/>
      <c r="K112" s="59">
        <f t="shared" si="48"/>
        <v>0</v>
      </c>
    </row>
    <row r="113" spans="1:12">
      <c r="A113" s="30"/>
      <c r="B113" s="21" t="s">
        <v>134</v>
      </c>
      <c r="C113" s="59">
        <v>1.02</v>
      </c>
      <c r="D113" s="59"/>
      <c r="E113" s="59">
        <f t="shared" si="45"/>
        <v>1.02</v>
      </c>
      <c r="F113" s="65"/>
      <c r="G113" s="65"/>
      <c r="H113" s="59">
        <f t="shared" ref="H113:H116" si="50">F113+G113</f>
        <v>0</v>
      </c>
      <c r="I113" s="59">
        <f t="shared" si="47"/>
        <v>0</v>
      </c>
      <c r="J113" s="59"/>
      <c r="K113" s="59">
        <f t="shared" si="48"/>
        <v>0</v>
      </c>
    </row>
    <row r="114" spans="1:12" ht="25.5">
      <c r="A114" s="48"/>
      <c r="B114" s="21" t="str">
        <f>B68</f>
        <v>середня вартість ремонту, заміни та встановлення 1-го дорожного знаку</v>
      </c>
      <c r="C114" s="59">
        <v>1.5</v>
      </c>
      <c r="D114" s="59"/>
      <c r="E114" s="59">
        <f t="shared" si="45"/>
        <v>1.5</v>
      </c>
      <c r="F114" s="65"/>
      <c r="G114" s="65"/>
      <c r="H114" s="59">
        <f t="shared" si="50"/>
        <v>0</v>
      </c>
      <c r="I114" s="59">
        <f t="shared" si="47"/>
        <v>0</v>
      </c>
      <c r="J114" s="59"/>
      <c r="K114" s="59">
        <f t="shared" si="48"/>
        <v>0</v>
      </c>
    </row>
    <row r="115" spans="1:12">
      <c r="A115" s="48"/>
      <c r="B115" s="54" t="str">
        <f>B69</f>
        <v>середня вартість м2</v>
      </c>
      <c r="C115" s="59"/>
      <c r="D115" s="59">
        <v>0.69</v>
      </c>
      <c r="E115" s="59">
        <f t="shared" si="45"/>
        <v>0.69</v>
      </c>
      <c r="F115" s="65"/>
      <c r="G115" s="65">
        <f>G69</f>
        <v>0.8</v>
      </c>
      <c r="H115" s="69">
        <f>G115</f>
        <v>0.8</v>
      </c>
      <c r="I115" s="59"/>
      <c r="J115" s="59">
        <f t="shared" ref="J115:J116" si="51">G115/D115*100</f>
        <v>115.94202898550728</v>
      </c>
      <c r="K115" s="59">
        <f t="shared" si="48"/>
        <v>115.94202898550728</v>
      </c>
    </row>
    <row r="116" spans="1:12" ht="21" customHeight="1">
      <c r="A116" s="30"/>
      <c r="B116" s="18" t="str">
        <f>B70</f>
        <v>середня вартість м2 шляхів</v>
      </c>
      <c r="C116" s="59"/>
      <c r="D116" s="59">
        <v>0.48</v>
      </c>
      <c r="E116" s="59">
        <f t="shared" si="45"/>
        <v>0.48</v>
      </c>
      <c r="F116" s="65"/>
      <c r="G116" s="65"/>
      <c r="H116" s="59">
        <f t="shared" si="50"/>
        <v>0</v>
      </c>
      <c r="I116" s="59"/>
      <c r="J116" s="59">
        <f t="shared" si="51"/>
        <v>0</v>
      </c>
      <c r="K116" s="59">
        <f t="shared" si="48"/>
        <v>0</v>
      </c>
    </row>
    <row r="117" spans="1:12" s="4" customFormat="1" ht="14.25">
      <c r="A117" s="37">
        <v>4</v>
      </c>
      <c r="B117" s="26" t="s">
        <v>111</v>
      </c>
      <c r="C117" s="29"/>
      <c r="D117" s="29"/>
      <c r="E117" s="29"/>
      <c r="F117" s="29"/>
      <c r="G117" s="29"/>
      <c r="H117" s="29"/>
      <c r="I117" s="44"/>
      <c r="J117" s="44"/>
      <c r="K117" s="44"/>
      <c r="L117" s="24"/>
    </row>
    <row r="118" spans="1:12" s="4" customFormat="1" ht="15">
      <c r="A118" s="62"/>
      <c r="B118" s="70" t="s">
        <v>167</v>
      </c>
      <c r="C118" s="29"/>
      <c r="D118" s="29"/>
      <c r="E118" s="29"/>
      <c r="F118" s="63">
        <f>F73</f>
        <v>97.41</v>
      </c>
      <c r="G118" s="63">
        <f>G73</f>
        <v>83.87</v>
      </c>
      <c r="H118" s="63">
        <v>100</v>
      </c>
      <c r="I118" s="44">
        <v>100</v>
      </c>
      <c r="J118" s="44">
        <v>100</v>
      </c>
      <c r="K118" s="44">
        <v>100</v>
      </c>
      <c r="L118" s="24"/>
    </row>
    <row r="119" spans="1:12" ht="38.25">
      <c r="A119" s="30"/>
      <c r="B119" s="17" t="s">
        <v>138</v>
      </c>
      <c r="C119" s="61">
        <v>98.3</v>
      </c>
      <c r="D119" s="59">
        <v>81.489999999999995</v>
      </c>
      <c r="E119" s="59">
        <f t="shared" ref="E119:E121" si="52">C119+D119</f>
        <v>179.79</v>
      </c>
      <c r="F119" s="61"/>
      <c r="G119" s="61"/>
      <c r="H119" s="61">
        <f t="shared" ref="H119:H121" si="53">F119+G119</f>
        <v>0</v>
      </c>
      <c r="I119" s="44">
        <f>F119/C119*100</f>
        <v>0</v>
      </c>
      <c r="J119" s="44">
        <f>G119/D119*100</f>
        <v>0</v>
      </c>
      <c r="K119" s="44">
        <f>H119/E119*100</f>
        <v>0</v>
      </c>
    </row>
    <row r="120" spans="1:12" ht="37.5" customHeight="1">
      <c r="A120" s="48"/>
      <c r="B120" s="17" t="str">
        <f>B74</f>
        <v>рівень виконання завдань-забезпечення проведення капітального  ремонту об’єктів транспортної інфраструктури</v>
      </c>
      <c r="C120" s="61"/>
      <c r="D120" s="59">
        <v>99</v>
      </c>
      <c r="E120" s="59">
        <f>D120</f>
        <v>99</v>
      </c>
      <c r="F120" s="61"/>
      <c r="G120" s="61"/>
      <c r="H120" s="61">
        <f t="shared" si="53"/>
        <v>0</v>
      </c>
      <c r="I120" s="44"/>
      <c r="J120" s="44">
        <f>G120/D120*100</f>
        <v>0</v>
      </c>
      <c r="K120" s="44">
        <f t="shared" ref="K120:K121" si="54">H120/E120*100</f>
        <v>0</v>
      </c>
    </row>
    <row r="121" spans="1:12" ht="38.25">
      <c r="A121" s="30"/>
      <c r="B121" s="20" t="str">
        <f>B75</f>
        <v>рівень виконання завдань забезпечення проведення реконструкції об´єктів транспортної інфраструктури</v>
      </c>
      <c r="C121" s="61"/>
      <c r="D121" s="59">
        <v>97.7</v>
      </c>
      <c r="E121" s="59">
        <f t="shared" si="52"/>
        <v>97.7</v>
      </c>
      <c r="F121" s="61"/>
      <c r="G121" s="61"/>
      <c r="H121" s="61">
        <f t="shared" si="53"/>
        <v>0</v>
      </c>
      <c r="I121" s="44"/>
      <c r="J121" s="44">
        <f>G121/D121*100</f>
        <v>0</v>
      </c>
      <c r="K121" s="44">
        <f t="shared" si="54"/>
        <v>0</v>
      </c>
    </row>
    <row r="122" spans="1:12" ht="17.45" customHeight="1">
      <c r="A122" s="79" t="s">
        <v>98</v>
      </c>
      <c r="B122" s="79"/>
      <c r="C122" s="79"/>
      <c r="D122" s="79"/>
      <c r="E122" s="79"/>
      <c r="F122" s="79"/>
      <c r="G122" s="79"/>
      <c r="H122" s="79"/>
      <c r="I122" s="79"/>
      <c r="J122" s="79"/>
      <c r="K122" s="79"/>
    </row>
    <row r="123" spans="1:12" ht="24.75" customHeight="1">
      <c r="A123" s="78" t="s">
        <v>122</v>
      </c>
      <c r="B123" s="78"/>
      <c r="C123" s="78"/>
      <c r="D123" s="78"/>
      <c r="E123" s="78"/>
      <c r="F123" s="78"/>
      <c r="G123" s="78"/>
      <c r="H123" s="78"/>
      <c r="I123" s="78"/>
      <c r="J123" s="78"/>
      <c r="K123" s="78"/>
    </row>
    <row r="124" spans="1:12" ht="14.1" customHeight="1">
      <c r="A124" s="82" t="s">
        <v>100</v>
      </c>
      <c r="B124" s="82"/>
      <c r="C124" s="82"/>
      <c r="D124" s="82"/>
      <c r="E124" s="82"/>
      <c r="F124" s="82"/>
      <c r="G124" s="82"/>
      <c r="H124" s="82"/>
      <c r="I124" s="82"/>
      <c r="J124" s="82"/>
      <c r="K124" s="82"/>
    </row>
    <row r="125" spans="1:12" ht="20.25" customHeight="1">
      <c r="A125" s="83" t="s">
        <v>101</v>
      </c>
      <c r="B125" s="83"/>
      <c r="C125" s="83"/>
      <c r="D125" s="83"/>
      <c r="E125" s="83"/>
      <c r="F125" s="83"/>
      <c r="G125" s="83"/>
      <c r="H125" s="83"/>
      <c r="I125" s="83"/>
      <c r="J125" s="83"/>
      <c r="K125" s="83"/>
    </row>
    <row r="127" spans="1:12" ht="15" customHeight="1">
      <c r="A127" s="84" t="s">
        <v>110</v>
      </c>
      <c r="B127" s="85"/>
      <c r="C127" s="85"/>
      <c r="D127" s="85"/>
      <c r="E127" s="85"/>
      <c r="F127" s="85"/>
      <c r="G127" s="85"/>
      <c r="H127" s="85"/>
      <c r="I127" s="85"/>
      <c r="J127" s="85"/>
      <c r="K127" s="85"/>
    </row>
    <row r="129" spans="1:8" ht="72">
      <c r="A129" s="36" t="s">
        <v>40</v>
      </c>
      <c r="B129" s="32" t="s">
        <v>8</v>
      </c>
      <c r="C129" s="16" t="s">
        <v>102</v>
      </c>
      <c r="D129" s="16" t="s">
        <v>103</v>
      </c>
      <c r="E129" s="16" t="s">
        <v>104</v>
      </c>
      <c r="F129" s="16" t="s">
        <v>84</v>
      </c>
      <c r="G129" s="16" t="s">
        <v>105</v>
      </c>
      <c r="H129" s="16" t="s">
        <v>106</v>
      </c>
    </row>
    <row r="130" spans="1:8" ht="15">
      <c r="A130" s="36" t="s">
        <v>5</v>
      </c>
      <c r="B130" s="32" t="s">
        <v>18</v>
      </c>
      <c r="C130" s="32" t="s">
        <v>27</v>
      </c>
      <c r="D130" s="32" t="s">
        <v>35</v>
      </c>
      <c r="E130" s="32" t="s">
        <v>34</v>
      </c>
      <c r="F130" s="32" t="s">
        <v>41</v>
      </c>
      <c r="G130" s="32" t="s">
        <v>33</v>
      </c>
      <c r="H130" s="32" t="s">
        <v>42</v>
      </c>
    </row>
    <row r="131" spans="1:8" ht="15">
      <c r="A131" s="36" t="s">
        <v>43</v>
      </c>
      <c r="B131" s="32" t="s">
        <v>44</v>
      </c>
      <c r="C131" s="32" t="s">
        <v>11</v>
      </c>
      <c r="D131" s="32"/>
      <c r="E131" s="32"/>
      <c r="F131" s="32">
        <f>E131-D131</f>
        <v>0</v>
      </c>
      <c r="G131" s="32" t="s">
        <v>11</v>
      </c>
      <c r="H131" s="32" t="s">
        <v>11</v>
      </c>
    </row>
    <row r="132" spans="1:8" ht="15">
      <c r="A132" s="36"/>
      <c r="B132" s="32" t="s">
        <v>45</v>
      </c>
      <c r="C132" s="32" t="s">
        <v>11</v>
      </c>
      <c r="D132" s="32"/>
      <c r="E132" s="32"/>
      <c r="F132" s="32">
        <f t="shared" ref="F132:F133" si="55">E132-D132</f>
        <v>0</v>
      </c>
      <c r="G132" s="32" t="s">
        <v>11</v>
      </c>
      <c r="H132" s="32" t="s">
        <v>11</v>
      </c>
    </row>
    <row r="133" spans="1:8" ht="30">
      <c r="A133" s="36"/>
      <c r="B133" s="32" t="s">
        <v>46</v>
      </c>
      <c r="C133" s="32" t="s">
        <v>11</v>
      </c>
      <c r="D133" s="32"/>
      <c r="E133" s="32"/>
      <c r="F133" s="32">
        <f t="shared" si="55"/>
        <v>0</v>
      </c>
      <c r="G133" s="32" t="s">
        <v>11</v>
      </c>
      <c r="H133" s="32" t="s">
        <v>11</v>
      </c>
    </row>
    <row r="134" spans="1:8" ht="15">
      <c r="A134" s="36"/>
      <c r="B134" s="32" t="s">
        <v>47</v>
      </c>
      <c r="C134" s="32" t="s">
        <v>11</v>
      </c>
      <c r="D134" s="32"/>
      <c r="E134" s="32"/>
      <c r="F134" s="32"/>
      <c r="G134" s="32" t="s">
        <v>11</v>
      </c>
      <c r="H134" s="32" t="s">
        <v>11</v>
      </c>
    </row>
    <row r="135" spans="1:8" ht="15">
      <c r="A135" s="36"/>
      <c r="B135" s="32" t="s">
        <v>48</v>
      </c>
      <c r="C135" s="32" t="s">
        <v>11</v>
      </c>
      <c r="D135" s="32"/>
      <c r="E135" s="32"/>
      <c r="F135" s="32"/>
      <c r="G135" s="32" t="s">
        <v>11</v>
      </c>
      <c r="H135" s="32" t="s">
        <v>11</v>
      </c>
    </row>
    <row r="136" spans="1:8">
      <c r="A136" s="86" t="s">
        <v>114</v>
      </c>
      <c r="B136" s="77"/>
      <c r="C136" s="77"/>
      <c r="D136" s="77"/>
      <c r="E136" s="77"/>
      <c r="F136" s="77"/>
      <c r="G136" s="77"/>
      <c r="H136" s="77"/>
    </row>
    <row r="137" spans="1:8" ht="15">
      <c r="A137" s="36" t="s">
        <v>18</v>
      </c>
      <c r="B137" s="32" t="s">
        <v>49</v>
      </c>
      <c r="C137" s="32" t="s">
        <v>11</v>
      </c>
      <c r="D137" s="32"/>
      <c r="E137" s="32"/>
      <c r="F137" s="32">
        <f t="shared" ref="F137" si="56">E137-D137</f>
        <v>0</v>
      </c>
      <c r="G137" s="32" t="s">
        <v>11</v>
      </c>
      <c r="H137" s="32" t="s">
        <v>11</v>
      </c>
    </row>
    <row r="138" spans="1:8">
      <c r="A138" s="86" t="s">
        <v>140</v>
      </c>
      <c r="B138" s="77"/>
      <c r="C138" s="77"/>
      <c r="D138" s="77"/>
      <c r="E138" s="77"/>
      <c r="F138" s="77"/>
      <c r="G138" s="77"/>
      <c r="H138" s="77"/>
    </row>
    <row r="139" spans="1:8">
      <c r="A139" s="77" t="s">
        <v>50</v>
      </c>
      <c r="B139" s="77"/>
      <c r="C139" s="77"/>
      <c r="D139" s="77"/>
      <c r="E139" s="77"/>
      <c r="F139" s="77"/>
      <c r="G139" s="77"/>
      <c r="H139" s="77"/>
    </row>
    <row r="140" spans="1:8" ht="15">
      <c r="A140" s="36" t="s">
        <v>20</v>
      </c>
      <c r="B140" s="32" t="s">
        <v>51</v>
      </c>
      <c r="C140" s="32"/>
      <c r="D140" s="32"/>
      <c r="E140" s="32"/>
      <c r="F140" s="32"/>
      <c r="G140" s="32"/>
      <c r="H140" s="32"/>
    </row>
    <row r="141" spans="1:8" ht="15">
      <c r="A141" s="36"/>
      <c r="B141" s="32" t="s">
        <v>52</v>
      </c>
      <c r="C141" s="32"/>
      <c r="D141" s="32"/>
      <c r="E141" s="32"/>
      <c r="F141" s="32">
        <f t="shared" ref="F141" si="57">E141-D141</f>
        <v>0</v>
      </c>
      <c r="G141" s="32"/>
      <c r="H141" s="32"/>
    </row>
    <row r="142" spans="1:8">
      <c r="A142" s="77" t="s">
        <v>53</v>
      </c>
      <c r="B142" s="77"/>
      <c r="C142" s="77"/>
      <c r="D142" s="77"/>
      <c r="E142" s="77"/>
      <c r="F142" s="77"/>
      <c r="G142" s="77"/>
      <c r="H142" s="77"/>
    </row>
    <row r="143" spans="1:8" ht="30">
      <c r="A143" s="36"/>
      <c r="B143" s="34" t="s">
        <v>113</v>
      </c>
      <c r="C143" s="32"/>
      <c r="D143" s="32"/>
      <c r="E143" s="32"/>
      <c r="F143" s="32">
        <f t="shared" ref="F143" si="58">E143-D143</f>
        <v>0</v>
      </c>
      <c r="G143" s="32"/>
      <c r="H143" s="32"/>
    </row>
    <row r="144" spans="1:8" ht="30">
      <c r="A144" s="36"/>
      <c r="B144" s="32" t="s">
        <v>54</v>
      </c>
      <c r="C144" s="32"/>
      <c r="D144" s="32"/>
      <c r="E144" s="32"/>
      <c r="F144" s="32"/>
      <c r="G144" s="32"/>
      <c r="H144" s="32"/>
    </row>
    <row r="145" spans="1:11" ht="30">
      <c r="A145" s="36" t="s">
        <v>21</v>
      </c>
      <c r="B145" s="32" t="s">
        <v>55</v>
      </c>
      <c r="C145" s="32" t="s">
        <v>11</v>
      </c>
      <c r="D145" s="32"/>
      <c r="E145" s="32"/>
      <c r="F145" s="32"/>
      <c r="G145" s="32" t="s">
        <v>11</v>
      </c>
      <c r="H145" s="32" t="s">
        <v>11</v>
      </c>
    </row>
    <row r="146" spans="1:11" ht="22.9" customHeight="1">
      <c r="A146" s="73" t="s">
        <v>141</v>
      </c>
      <c r="B146" s="73"/>
      <c r="C146" s="73"/>
      <c r="D146" s="73"/>
      <c r="E146" s="73"/>
      <c r="F146" s="73"/>
      <c r="G146" s="73"/>
      <c r="H146" s="73"/>
      <c r="I146" s="73"/>
      <c r="J146" s="73"/>
      <c r="K146" s="73"/>
    </row>
    <row r="147" spans="1:11" ht="18" customHeight="1">
      <c r="A147" s="71" t="s">
        <v>168</v>
      </c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ht="18" customHeight="1">
      <c r="A148" s="71" t="s">
        <v>107</v>
      </c>
      <c r="B148" s="74"/>
      <c r="C148" s="74"/>
      <c r="D148" s="74"/>
      <c r="E148" s="74"/>
      <c r="F148" s="74"/>
      <c r="G148" s="74"/>
      <c r="H148" s="74"/>
      <c r="I148" s="74"/>
      <c r="J148" s="74"/>
      <c r="K148" s="74"/>
    </row>
    <row r="149" spans="1:11" ht="21" customHeight="1">
      <c r="A149" s="75" t="s">
        <v>142</v>
      </c>
      <c r="B149" s="76"/>
      <c r="C149" s="76"/>
      <c r="D149" s="76"/>
      <c r="E149" s="76"/>
      <c r="F149" s="76"/>
      <c r="G149" s="76"/>
      <c r="H149" s="76"/>
      <c r="I149" s="76"/>
      <c r="J149" s="76"/>
      <c r="K149" s="76"/>
    </row>
    <row r="150" spans="1:11" ht="36.75" customHeight="1">
      <c r="A150" s="71" t="s">
        <v>143</v>
      </c>
      <c r="B150" s="71"/>
      <c r="C150" s="71"/>
      <c r="D150" s="71"/>
      <c r="E150" s="71"/>
      <c r="F150" s="71"/>
      <c r="G150" s="71"/>
      <c r="H150" s="71"/>
      <c r="I150" s="71"/>
      <c r="J150" s="71"/>
      <c r="K150" s="71"/>
    </row>
    <row r="151" spans="1:11" ht="14.25" customHeight="1">
      <c r="A151" s="71" t="s">
        <v>144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</row>
    <row r="152" spans="1:11" ht="21" customHeight="1">
      <c r="A152" s="71" t="s">
        <v>145</v>
      </c>
      <c r="B152" s="71"/>
      <c r="C152" s="71"/>
      <c r="D152" s="71"/>
      <c r="E152" s="71"/>
      <c r="F152" s="71"/>
      <c r="G152" s="71"/>
      <c r="H152" s="71"/>
      <c r="I152" s="71"/>
      <c r="J152" s="71"/>
      <c r="K152" s="71"/>
    </row>
    <row r="154" spans="1:11" ht="18.75" customHeight="1">
      <c r="B154" s="8" t="s">
        <v>112</v>
      </c>
      <c r="C154" s="8"/>
      <c r="D154" s="8"/>
      <c r="E154" s="72" t="s">
        <v>169</v>
      </c>
      <c r="F154" s="72"/>
      <c r="G154" s="7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C45:E45"/>
    <mergeCell ref="F45:H45"/>
    <mergeCell ref="I45:K45"/>
    <mergeCell ref="A53:K53"/>
    <mergeCell ref="C54:E54"/>
    <mergeCell ref="F54:H54"/>
    <mergeCell ref="I54:K54"/>
    <mergeCell ref="A71:K71"/>
    <mergeCell ref="C72:E72"/>
    <mergeCell ref="F72:H72"/>
    <mergeCell ref="I72:K72"/>
    <mergeCell ref="A62:K62"/>
    <mergeCell ref="C63:E63"/>
    <mergeCell ref="F63:H63"/>
    <mergeCell ref="I63:K63"/>
    <mergeCell ref="A85:K85"/>
    <mergeCell ref="A76:K76"/>
    <mergeCell ref="A77:K77"/>
    <mergeCell ref="A78:K78"/>
    <mergeCell ref="A79:K79"/>
    <mergeCell ref="A80:K80"/>
    <mergeCell ref="A81:K81"/>
    <mergeCell ref="A82:A83"/>
    <mergeCell ref="B82:B83"/>
    <mergeCell ref="C82:E82"/>
    <mergeCell ref="F82:H82"/>
    <mergeCell ref="I82:K82"/>
    <mergeCell ref="A142:H142"/>
    <mergeCell ref="A86:K86"/>
    <mergeCell ref="A91:K91"/>
    <mergeCell ref="A92:K92"/>
    <mergeCell ref="A122:K122"/>
    <mergeCell ref="A123:K123"/>
    <mergeCell ref="A124:K124"/>
    <mergeCell ref="A125:K125"/>
    <mergeCell ref="A127:K127"/>
    <mergeCell ref="A136:H136"/>
    <mergeCell ref="A138:H138"/>
    <mergeCell ref="A139:H139"/>
    <mergeCell ref="A152:K152"/>
    <mergeCell ref="E154:G154"/>
    <mergeCell ref="A146:K146"/>
    <mergeCell ref="A147:K147"/>
    <mergeCell ref="A148:K148"/>
    <mergeCell ref="A149:K149"/>
    <mergeCell ref="A150:K150"/>
    <mergeCell ref="A151:K151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rowBreaks count="3" manualBreakCount="3">
    <brk id="52" max="10" man="1"/>
    <brk id="94" max="10" man="1"/>
    <brk id="1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7461</vt:lpstr>
      <vt:lpstr>'7461'!Область_печати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2022-02-16T13:06:33Z</cp:lastPrinted>
  <dcterms:created xsi:type="dcterms:W3CDTF">2019-07-18T07:25:18Z</dcterms:created>
  <dcterms:modified xsi:type="dcterms:W3CDTF">2022-02-18T12:22:37Z</dcterms:modified>
</cp:coreProperties>
</file>