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розвитку'!$A$5:$Y$399</definedName>
  </definedNames>
  <calcPr calcId="125725"/>
</workbook>
</file>

<file path=xl/calcChain.xml><?xml version="1.0" encoding="utf-8"?>
<calcChain xmlns="http://schemas.openxmlformats.org/spreadsheetml/2006/main">
  <c r="I377" i="30"/>
  <c r="J377"/>
  <c r="K377"/>
  <c r="L377"/>
  <c r="M377"/>
  <c r="N377"/>
  <c r="O377"/>
  <c r="P377"/>
  <c r="Q377"/>
  <c r="R377"/>
  <c r="S377"/>
  <c r="T377"/>
  <c r="U377"/>
  <c r="V377"/>
  <c r="F366"/>
  <c r="G366"/>
  <c r="H366"/>
  <c r="F378"/>
  <c r="G378"/>
  <c r="H378"/>
  <c r="I378"/>
  <c r="J378"/>
  <c r="K378"/>
  <c r="L378"/>
  <c r="M378"/>
  <c r="N378"/>
  <c r="O378"/>
  <c r="P378"/>
  <c r="Q378"/>
  <c r="R378"/>
  <c r="S378"/>
  <c r="T378"/>
  <c r="U378"/>
  <c r="V378"/>
  <c r="W378"/>
  <c r="E378"/>
  <c r="X387"/>
  <c r="X388"/>
  <c r="H387"/>
  <c r="W381"/>
  <c r="X110"/>
  <c r="W62"/>
  <c r="H71"/>
  <c r="V71"/>
  <c r="X71"/>
  <c r="Y71"/>
  <c r="F67"/>
  <c r="G67"/>
  <c r="I67"/>
  <c r="J67"/>
  <c r="K67"/>
  <c r="L67"/>
  <c r="M67"/>
  <c r="N67"/>
  <c r="O67"/>
  <c r="P67"/>
  <c r="Q67"/>
  <c r="R67"/>
  <c r="S67"/>
  <c r="T67"/>
  <c r="U67"/>
  <c r="W67"/>
  <c r="E67"/>
  <c r="V35"/>
  <c r="H35" s="1"/>
  <c r="V36"/>
  <c r="H36" s="1"/>
  <c r="V37"/>
  <c r="H37" s="1"/>
  <c r="V38"/>
  <c r="H38" s="1"/>
  <c r="V39"/>
  <c r="H39" s="1"/>
  <c r="V40"/>
  <c r="H40" s="1"/>
  <c r="V41"/>
  <c r="H41" s="1"/>
  <c r="V42"/>
  <c r="H42" s="1"/>
  <c r="V43"/>
  <c r="H43" s="1"/>
  <c r="V44"/>
  <c r="H44" s="1"/>
  <c r="V45"/>
  <c r="H45" s="1"/>
  <c r="V46"/>
  <c r="H46" s="1"/>
  <c r="V47"/>
  <c r="H47" s="1"/>
  <c r="V48"/>
  <c r="H48" s="1"/>
  <c r="V49"/>
  <c r="H49" s="1"/>
  <c r="V50"/>
  <c r="H50" s="1"/>
  <c r="V51"/>
  <c r="H51" s="1"/>
  <c r="V52"/>
  <c r="H52" s="1"/>
  <c r="V53"/>
  <c r="H53" s="1"/>
  <c r="X53" s="1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F33"/>
  <c r="G33"/>
  <c r="I33"/>
  <c r="J33"/>
  <c r="K33"/>
  <c r="L33"/>
  <c r="M33"/>
  <c r="N33"/>
  <c r="O33"/>
  <c r="P33"/>
  <c r="Q33"/>
  <c r="R33"/>
  <c r="S33"/>
  <c r="T33"/>
  <c r="U33"/>
  <c r="W33"/>
  <c r="E33"/>
  <c r="I383" l="1"/>
  <c r="V224"/>
  <c r="I386"/>
  <c r="V98"/>
  <c r="H98" s="1"/>
  <c r="H97" s="1"/>
  <c r="Y98"/>
  <c r="F97"/>
  <c r="G97"/>
  <c r="I97"/>
  <c r="J97"/>
  <c r="K97"/>
  <c r="L97"/>
  <c r="M97"/>
  <c r="N97"/>
  <c r="O97"/>
  <c r="P97"/>
  <c r="Q97"/>
  <c r="R97"/>
  <c r="S97"/>
  <c r="T97"/>
  <c r="U97"/>
  <c r="W97"/>
  <c r="Y97" s="1"/>
  <c r="E97"/>
  <c r="V97" l="1"/>
  <c r="X98"/>
  <c r="X97" s="1"/>
  <c r="V367" l="1"/>
  <c r="Y314" l="1"/>
  <c r="V314"/>
  <c r="F300"/>
  <c r="G300"/>
  <c r="I300"/>
  <c r="J300"/>
  <c r="K300"/>
  <c r="L300"/>
  <c r="M300"/>
  <c r="N300"/>
  <c r="O300"/>
  <c r="P300"/>
  <c r="Q300"/>
  <c r="R300"/>
  <c r="S300"/>
  <c r="T300"/>
  <c r="U300"/>
  <c r="W300"/>
  <c r="E300"/>
  <c r="H314"/>
  <c r="X314" s="1"/>
  <c r="V100"/>
  <c r="V200"/>
  <c r="H200" s="1"/>
  <c r="H199" s="1"/>
  <c r="Y200"/>
  <c r="F199"/>
  <c r="G199"/>
  <c r="I199"/>
  <c r="J199"/>
  <c r="K199"/>
  <c r="L199"/>
  <c r="M199"/>
  <c r="N199"/>
  <c r="O199"/>
  <c r="P199"/>
  <c r="Q199"/>
  <c r="R199"/>
  <c r="S199"/>
  <c r="T199"/>
  <c r="U199"/>
  <c r="W199"/>
  <c r="E199"/>
  <c r="X200" l="1"/>
  <c r="X199" s="1"/>
  <c r="Y199"/>
  <c r="V199"/>
  <c r="V335"/>
  <c r="H335" s="1"/>
  <c r="Y299"/>
  <c r="Y363" l="1"/>
  <c r="Y360"/>
  <c r="Y291"/>
  <c r="Y294"/>
  <c r="Y295"/>
  <c r="V256"/>
  <c r="H256" s="1"/>
  <c r="Y256"/>
  <c r="F255"/>
  <c r="G255"/>
  <c r="I255"/>
  <c r="J255"/>
  <c r="K255"/>
  <c r="L255"/>
  <c r="M255"/>
  <c r="N255"/>
  <c r="O255"/>
  <c r="P255"/>
  <c r="Q255"/>
  <c r="R255"/>
  <c r="S255"/>
  <c r="T255"/>
  <c r="U255"/>
  <c r="W255"/>
  <c r="Y255" s="1"/>
  <c r="E255"/>
  <c r="Y342"/>
  <c r="V342"/>
  <c r="H342" s="1"/>
  <c r="X342" s="1"/>
  <c r="F327"/>
  <c r="G327"/>
  <c r="I327"/>
  <c r="J327"/>
  <c r="K327"/>
  <c r="L327"/>
  <c r="M327"/>
  <c r="N327"/>
  <c r="O327"/>
  <c r="P327"/>
  <c r="Q327"/>
  <c r="R327"/>
  <c r="S327"/>
  <c r="T327"/>
  <c r="U327"/>
  <c r="W327"/>
  <c r="E327"/>
  <c r="V237"/>
  <c r="H237" s="1"/>
  <c r="Y237"/>
  <c r="F236"/>
  <c r="G236"/>
  <c r="I236"/>
  <c r="J236"/>
  <c r="K236"/>
  <c r="L236"/>
  <c r="M236"/>
  <c r="N236"/>
  <c r="O236"/>
  <c r="P236"/>
  <c r="Q236"/>
  <c r="R236"/>
  <c r="S236"/>
  <c r="T236"/>
  <c r="U236"/>
  <c r="V236"/>
  <c r="W236"/>
  <c r="E236"/>
  <c r="V164"/>
  <c r="V163" s="1"/>
  <c r="Y164"/>
  <c r="F163"/>
  <c r="G163"/>
  <c r="I163"/>
  <c r="J163"/>
  <c r="K163"/>
  <c r="L163"/>
  <c r="M163"/>
  <c r="N163"/>
  <c r="O163"/>
  <c r="P163"/>
  <c r="Q163"/>
  <c r="R163"/>
  <c r="S163"/>
  <c r="T163"/>
  <c r="U163"/>
  <c r="W163"/>
  <c r="E163"/>
  <c r="Y163" s="1"/>
  <c r="V107"/>
  <c r="V106"/>
  <c r="H107"/>
  <c r="X107" s="1"/>
  <c r="H106"/>
  <c r="Y104"/>
  <c r="Y106"/>
  <c r="Y107"/>
  <c r="F105"/>
  <c r="G105"/>
  <c r="I105"/>
  <c r="J105"/>
  <c r="K105"/>
  <c r="L105"/>
  <c r="M105"/>
  <c r="N105"/>
  <c r="O105"/>
  <c r="P105"/>
  <c r="Q105"/>
  <c r="R105"/>
  <c r="S105"/>
  <c r="T105"/>
  <c r="U105"/>
  <c r="V105"/>
  <c r="W105"/>
  <c r="Y105" s="1"/>
  <c r="E105"/>
  <c r="V255" l="1"/>
  <c r="H105"/>
  <c r="X105"/>
  <c r="X106"/>
  <c r="H255"/>
  <c r="X256"/>
  <c r="X255" s="1"/>
  <c r="H164"/>
  <c r="X164" s="1"/>
  <c r="X163" s="1"/>
  <c r="Y236"/>
  <c r="X237"/>
  <c r="X236" s="1"/>
  <c r="H236"/>
  <c r="H163"/>
  <c r="F62" l="1"/>
  <c r="G62"/>
  <c r="I62"/>
  <c r="J62"/>
  <c r="K62"/>
  <c r="L62"/>
  <c r="M62"/>
  <c r="N62"/>
  <c r="O62"/>
  <c r="P62"/>
  <c r="Q62"/>
  <c r="R62"/>
  <c r="S62"/>
  <c r="T62"/>
  <c r="U62"/>
  <c r="E62"/>
  <c r="Y62" s="1"/>
  <c r="F58" l="1"/>
  <c r="G58"/>
  <c r="I58"/>
  <c r="J58"/>
  <c r="K58"/>
  <c r="L58"/>
  <c r="M58"/>
  <c r="N58"/>
  <c r="O58"/>
  <c r="P58"/>
  <c r="Q58"/>
  <c r="R58"/>
  <c r="S58"/>
  <c r="T58"/>
  <c r="U58"/>
  <c r="W58"/>
  <c r="E58"/>
  <c r="V60"/>
  <c r="Y60"/>
  <c r="H60" l="1"/>
  <c r="J82"/>
  <c r="X60" l="1"/>
  <c r="V324"/>
  <c r="V323" s="1"/>
  <c r="Y324"/>
  <c r="F323"/>
  <c r="G323"/>
  <c r="I323"/>
  <c r="J323"/>
  <c r="K323"/>
  <c r="L323"/>
  <c r="M323"/>
  <c r="N323"/>
  <c r="O323"/>
  <c r="P323"/>
  <c r="Q323"/>
  <c r="R323"/>
  <c r="S323"/>
  <c r="T323"/>
  <c r="U323"/>
  <c r="W323"/>
  <c r="E323"/>
  <c r="Y312"/>
  <c r="V312"/>
  <c r="H312" s="1"/>
  <c r="X312" s="1"/>
  <c r="V295"/>
  <c r="H295" s="1"/>
  <c r="V299"/>
  <c r="H299" s="1"/>
  <c r="X299" s="1"/>
  <c r="F293"/>
  <c r="G293"/>
  <c r="I293"/>
  <c r="J293"/>
  <c r="K293"/>
  <c r="L293"/>
  <c r="M293"/>
  <c r="N293"/>
  <c r="O293"/>
  <c r="P293"/>
  <c r="Q293"/>
  <c r="R293"/>
  <c r="S293"/>
  <c r="T293"/>
  <c r="U293"/>
  <c r="W293"/>
  <c r="Y293" s="1"/>
  <c r="E293"/>
  <c r="Y285"/>
  <c r="Y286"/>
  <c r="Y287"/>
  <c r="Y288"/>
  <c r="Y290"/>
  <c r="F289"/>
  <c r="G289"/>
  <c r="I289"/>
  <c r="J289"/>
  <c r="K289"/>
  <c r="L289"/>
  <c r="M289"/>
  <c r="N289"/>
  <c r="O289"/>
  <c r="P289"/>
  <c r="Q289"/>
  <c r="R289"/>
  <c r="S289"/>
  <c r="T289"/>
  <c r="U289"/>
  <c r="W289"/>
  <c r="E289"/>
  <c r="F234"/>
  <c r="G234"/>
  <c r="I234"/>
  <c r="J234"/>
  <c r="K234"/>
  <c r="L234"/>
  <c r="M234"/>
  <c r="N234"/>
  <c r="O234"/>
  <c r="P234"/>
  <c r="Q234"/>
  <c r="R234"/>
  <c r="S234"/>
  <c r="T234"/>
  <c r="U234"/>
  <c r="W234"/>
  <c r="E234"/>
  <c r="V111"/>
  <c r="Y111"/>
  <c r="H111"/>
  <c r="H110" s="1"/>
  <c r="F110"/>
  <c r="G110"/>
  <c r="I110"/>
  <c r="J110"/>
  <c r="K110"/>
  <c r="L110"/>
  <c r="M110"/>
  <c r="N110"/>
  <c r="O110"/>
  <c r="P110"/>
  <c r="Q110"/>
  <c r="R110"/>
  <c r="S110"/>
  <c r="T110"/>
  <c r="U110"/>
  <c r="V110"/>
  <c r="W110"/>
  <c r="Y110" s="1"/>
  <c r="E110"/>
  <c r="V63"/>
  <c r="V64"/>
  <c r="Y63"/>
  <c r="Y64"/>
  <c r="Y289" l="1"/>
  <c r="Y323"/>
  <c r="H63"/>
  <c r="H62" s="1"/>
  <c r="V62"/>
  <c r="X63"/>
  <c r="X62" s="1"/>
  <c r="H324"/>
  <c r="X295"/>
  <c r="H64"/>
  <c r="X111"/>
  <c r="X324" l="1"/>
  <c r="X323" s="1"/>
  <c r="H323"/>
  <c r="X64"/>
  <c r="V330" l="1"/>
  <c r="V339" l="1"/>
  <c r="H339" s="1"/>
  <c r="X339" s="1"/>
  <c r="V340"/>
  <c r="V341"/>
  <c r="H340"/>
  <c r="X340" s="1"/>
  <c r="H341"/>
  <c r="X341" s="1"/>
  <c r="Y341"/>
  <c r="Y340"/>
  <c r="Y339"/>
  <c r="Y322"/>
  <c r="V322"/>
  <c r="H322" s="1"/>
  <c r="X322" s="1"/>
  <c r="Y318"/>
  <c r="V318"/>
  <c r="H318" s="1"/>
  <c r="X318" s="1"/>
  <c r="Y297"/>
  <c r="V297"/>
  <c r="H297" s="1"/>
  <c r="X297" s="1"/>
  <c r="Y282"/>
  <c r="V282"/>
  <c r="H282" s="1"/>
  <c r="F275"/>
  <c r="G275"/>
  <c r="I275"/>
  <c r="J275"/>
  <c r="K275"/>
  <c r="L275"/>
  <c r="M275"/>
  <c r="N275"/>
  <c r="O275"/>
  <c r="P275"/>
  <c r="Q275"/>
  <c r="R275"/>
  <c r="S275"/>
  <c r="T275"/>
  <c r="U275"/>
  <c r="W275"/>
  <c r="E275"/>
  <c r="F197"/>
  <c r="G197"/>
  <c r="I197"/>
  <c r="J197"/>
  <c r="K197"/>
  <c r="L197"/>
  <c r="M197"/>
  <c r="N197"/>
  <c r="O197"/>
  <c r="P197"/>
  <c r="Q197"/>
  <c r="R197"/>
  <c r="S197"/>
  <c r="T197"/>
  <c r="U197"/>
  <c r="W197"/>
  <c r="Y198"/>
  <c r="V198"/>
  <c r="H198" s="1"/>
  <c r="H197" s="1"/>
  <c r="E197"/>
  <c r="Y197" s="1"/>
  <c r="V166"/>
  <c r="H166" s="1"/>
  <c r="H165" s="1"/>
  <c r="Y166"/>
  <c r="Y168"/>
  <c r="F165"/>
  <c r="G165"/>
  <c r="I165"/>
  <c r="J165"/>
  <c r="K165"/>
  <c r="L165"/>
  <c r="M165"/>
  <c r="N165"/>
  <c r="O165"/>
  <c r="P165"/>
  <c r="Q165"/>
  <c r="R165"/>
  <c r="S165"/>
  <c r="T165"/>
  <c r="U165"/>
  <c r="W165"/>
  <c r="E165"/>
  <c r="V191"/>
  <c r="Y191"/>
  <c r="F171"/>
  <c r="G171"/>
  <c r="I171"/>
  <c r="J171"/>
  <c r="K171"/>
  <c r="L171"/>
  <c r="M171"/>
  <c r="N171"/>
  <c r="O171"/>
  <c r="P171"/>
  <c r="Q171"/>
  <c r="R171"/>
  <c r="S171"/>
  <c r="T171"/>
  <c r="U171"/>
  <c r="W171"/>
  <c r="E171"/>
  <c r="H191"/>
  <c r="X383" l="1"/>
  <c r="X198"/>
  <c r="X197" s="1"/>
  <c r="Y165"/>
  <c r="X166"/>
  <c r="X165" s="1"/>
  <c r="V197"/>
  <c r="X282"/>
  <c r="V165"/>
  <c r="X191"/>
  <c r="V119" l="1"/>
  <c r="Y119"/>
  <c r="K118"/>
  <c r="L118"/>
  <c r="M118"/>
  <c r="N118"/>
  <c r="O118"/>
  <c r="P118"/>
  <c r="Q118"/>
  <c r="R118"/>
  <c r="S118"/>
  <c r="T118"/>
  <c r="U118"/>
  <c r="W118"/>
  <c r="F99"/>
  <c r="G99"/>
  <c r="I99"/>
  <c r="J99"/>
  <c r="K99"/>
  <c r="L99"/>
  <c r="M99"/>
  <c r="N99"/>
  <c r="O99"/>
  <c r="P99"/>
  <c r="Q99"/>
  <c r="R99"/>
  <c r="S99"/>
  <c r="T99"/>
  <c r="U99"/>
  <c r="W99"/>
  <c r="E99"/>
  <c r="Y101"/>
  <c r="V101"/>
  <c r="H101" s="1"/>
  <c r="X101" s="1"/>
  <c r="V80"/>
  <c r="H80" s="1"/>
  <c r="Y83"/>
  <c r="Y84"/>
  <c r="Y80"/>
  <c r="F79"/>
  <c r="G79"/>
  <c r="I79"/>
  <c r="J79"/>
  <c r="K79"/>
  <c r="L79"/>
  <c r="M79"/>
  <c r="N79"/>
  <c r="O79"/>
  <c r="P79"/>
  <c r="Q79"/>
  <c r="R79"/>
  <c r="S79"/>
  <c r="T79"/>
  <c r="U79"/>
  <c r="W79"/>
  <c r="E79"/>
  <c r="V66"/>
  <c r="H66" s="1"/>
  <c r="Y66"/>
  <c r="F65"/>
  <c r="G65"/>
  <c r="I65"/>
  <c r="J65"/>
  <c r="K65"/>
  <c r="L65"/>
  <c r="M65"/>
  <c r="N65"/>
  <c r="O65"/>
  <c r="P65"/>
  <c r="Q65"/>
  <c r="R65"/>
  <c r="S65"/>
  <c r="T65"/>
  <c r="U65"/>
  <c r="W65"/>
  <c r="Y65" s="1"/>
  <c r="Y118" l="1"/>
  <c r="X80"/>
  <c r="V118"/>
  <c r="V65"/>
  <c r="X119"/>
  <c r="X118" s="1"/>
  <c r="X66"/>
  <c r="X65" s="1"/>
  <c r="H65"/>
  <c r="V32"/>
  <c r="H32" s="1"/>
  <c r="X32" s="1"/>
  <c r="F30"/>
  <c r="G30"/>
  <c r="I30"/>
  <c r="J30"/>
  <c r="K30"/>
  <c r="L30"/>
  <c r="M30"/>
  <c r="N30"/>
  <c r="O30"/>
  <c r="P30"/>
  <c r="Q30"/>
  <c r="R30"/>
  <c r="S30"/>
  <c r="T30"/>
  <c r="U30"/>
  <c r="W30"/>
  <c r="E30"/>
  <c r="Y32"/>
  <c r="E35"/>
  <c r="E37"/>
  <c r="E39"/>
  <c r="E49"/>
  <c r="V27"/>
  <c r="H27" s="1"/>
  <c r="Y25"/>
  <c r="Y27"/>
  <c r="F26"/>
  <c r="G26"/>
  <c r="I26"/>
  <c r="J26"/>
  <c r="K26"/>
  <c r="L26"/>
  <c r="M26"/>
  <c r="N26"/>
  <c r="O26"/>
  <c r="P26"/>
  <c r="Q26"/>
  <c r="R26"/>
  <c r="S26"/>
  <c r="T26"/>
  <c r="U26"/>
  <c r="W26"/>
  <c r="E26"/>
  <c r="X26" l="1"/>
  <c r="X27"/>
  <c r="V26"/>
  <c r="Y26"/>
  <c r="H26"/>
  <c r="X386" l="1"/>
  <c r="X378" s="1"/>
  <c r="E250" l="1"/>
  <c r="F272"/>
  <c r="G272"/>
  <c r="I272"/>
  <c r="J272"/>
  <c r="K272"/>
  <c r="L272"/>
  <c r="M272"/>
  <c r="N272"/>
  <c r="O272"/>
  <c r="P272"/>
  <c r="Q272"/>
  <c r="R272"/>
  <c r="S272"/>
  <c r="T272"/>
  <c r="U272"/>
  <c r="W272"/>
  <c r="F167"/>
  <c r="G167"/>
  <c r="I167"/>
  <c r="J167"/>
  <c r="K167"/>
  <c r="L167"/>
  <c r="M167"/>
  <c r="N167"/>
  <c r="O167"/>
  <c r="P167"/>
  <c r="Q167"/>
  <c r="R167"/>
  <c r="S167"/>
  <c r="T167"/>
  <c r="U167"/>
  <c r="W167"/>
  <c r="V168"/>
  <c r="H168" s="1"/>
  <c r="H380" s="1"/>
  <c r="E167"/>
  <c r="I82"/>
  <c r="K82"/>
  <c r="L82"/>
  <c r="M82"/>
  <c r="N82"/>
  <c r="O82"/>
  <c r="P82"/>
  <c r="Q82"/>
  <c r="R82"/>
  <c r="S82"/>
  <c r="T82"/>
  <c r="U82"/>
  <c r="W82"/>
  <c r="V83"/>
  <c r="V84"/>
  <c r="H84" s="1"/>
  <c r="X84" s="1"/>
  <c r="E82"/>
  <c r="X384"/>
  <c r="V61"/>
  <c r="H61" s="1"/>
  <c r="X61" s="1"/>
  <c r="Y61"/>
  <c r="I12"/>
  <c r="V99"/>
  <c r="Y100"/>
  <c r="Y82" l="1"/>
  <c r="Y167"/>
  <c r="V82"/>
  <c r="Y99"/>
  <c r="H100"/>
  <c r="H99" s="1"/>
  <c r="X168"/>
  <c r="X167" s="1"/>
  <c r="H167"/>
  <c r="V167"/>
  <c r="X100" l="1"/>
  <c r="X99" s="1"/>
  <c r="H82"/>
  <c r="X83"/>
  <c r="X82" s="1"/>
  <c r="Y175"/>
  <c r="Y176"/>
  <c r="Y177"/>
  <c r="Y178"/>
  <c r="Y179"/>
  <c r="Y180"/>
  <c r="Y181"/>
  <c r="Y182"/>
  <c r="Y183"/>
  <c r="Y184"/>
  <c r="Y185"/>
  <c r="Y186"/>
  <c r="Y188"/>
  <c r="Y189"/>
  <c r="Y190"/>
  <c r="V175"/>
  <c r="H175" s="1"/>
  <c r="X175" s="1"/>
  <c r="V176"/>
  <c r="V177"/>
  <c r="H177" s="1"/>
  <c r="X177" s="1"/>
  <c r="V178"/>
  <c r="V179"/>
  <c r="H179" s="1"/>
  <c r="X179" s="1"/>
  <c r="V180"/>
  <c r="V181"/>
  <c r="H181" s="1"/>
  <c r="X181" s="1"/>
  <c r="V182"/>
  <c r="V183"/>
  <c r="H183" s="1"/>
  <c r="X183" s="1"/>
  <c r="V184"/>
  <c r="V185"/>
  <c r="H185" s="1"/>
  <c r="X185" s="1"/>
  <c r="V186"/>
  <c r="V188"/>
  <c r="H188" s="1"/>
  <c r="X188" s="1"/>
  <c r="V189"/>
  <c r="H189" s="1"/>
  <c r="X189" s="1"/>
  <c r="V190"/>
  <c r="H190" s="1"/>
  <c r="X190" s="1"/>
  <c r="H176"/>
  <c r="X176" s="1"/>
  <c r="H178"/>
  <c r="X178" s="1"/>
  <c r="H180"/>
  <c r="X180" s="1"/>
  <c r="H182"/>
  <c r="X182" s="1"/>
  <c r="H184"/>
  <c r="X184" s="1"/>
  <c r="H186"/>
  <c r="X186" s="1"/>
  <c r="Y338"/>
  <c r="X338"/>
  <c r="V338"/>
  <c r="H338" s="1"/>
  <c r="Y316"/>
  <c r="Y317"/>
  <c r="V316"/>
  <c r="V317"/>
  <c r="H317" s="1"/>
  <c r="X317" s="1"/>
  <c r="H316"/>
  <c r="Y309"/>
  <c r="Y310"/>
  <c r="Y311"/>
  <c r="V309"/>
  <c r="H309" s="1"/>
  <c r="X309" s="1"/>
  <c r="V310"/>
  <c r="H310" s="1"/>
  <c r="X310" s="1"/>
  <c r="V311"/>
  <c r="H311" s="1"/>
  <c r="X311" s="1"/>
  <c r="V290"/>
  <c r="F242"/>
  <c r="G242"/>
  <c r="I242"/>
  <c r="J242"/>
  <c r="K242"/>
  <c r="L242"/>
  <c r="M242"/>
  <c r="N242"/>
  <c r="O242"/>
  <c r="P242"/>
  <c r="Q242"/>
  <c r="R242"/>
  <c r="S242"/>
  <c r="T242"/>
  <c r="U242"/>
  <c r="W242"/>
  <c r="E242"/>
  <c r="V253"/>
  <c r="H253" s="1"/>
  <c r="X253" s="1"/>
  <c r="Y253"/>
  <c r="H290" l="1"/>
  <c r="V289"/>
  <c r="X316"/>
  <c r="X290" l="1"/>
  <c r="X289" s="1"/>
  <c r="H289"/>
  <c r="L11"/>
  <c r="L10" s="1"/>
  <c r="M11"/>
  <c r="M10" s="1"/>
  <c r="N11"/>
  <c r="N10" s="1"/>
  <c r="O11"/>
  <c r="O10" s="1"/>
  <c r="P11"/>
  <c r="P10" s="1"/>
  <c r="Q11"/>
  <c r="Q10" s="1"/>
  <c r="R11"/>
  <c r="R10" s="1"/>
  <c r="S11"/>
  <c r="S10" s="1"/>
  <c r="L28"/>
  <c r="M28"/>
  <c r="N28"/>
  <c r="O28"/>
  <c r="P28"/>
  <c r="Q28"/>
  <c r="R28"/>
  <c r="S28"/>
  <c r="L35"/>
  <c r="M35"/>
  <c r="N35"/>
  <c r="O35"/>
  <c r="P35"/>
  <c r="Q35"/>
  <c r="R35"/>
  <c r="S35"/>
  <c r="L37"/>
  <c r="M37"/>
  <c r="N37"/>
  <c r="O37"/>
  <c r="P37"/>
  <c r="Q37"/>
  <c r="R37"/>
  <c r="S37"/>
  <c r="L39"/>
  <c r="M39"/>
  <c r="N39"/>
  <c r="O39"/>
  <c r="P39"/>
  <c r="Q39"/>
  <c r="R39"/>
  <c r="S39"/>
  <c r="L49"/>
  <c r="M49"/>
  <c r="N49"/>
  <c r="O49"/>
  <c r="P49"/>
  <c r="Q49"/>
  <c r="R49"/>
  <c r="S49"/>
  <c r="L54"/>
  <c r="M54"/>
  <c r="N54"/>
  <c r="O54"/>
  <c r="P54"/>
  <c r="Q54"/>
  <c r="R54"/>
  <c r="S54"/>
  <c r="L72"/>
  <c r="M72"/>
  <c r="N72"/>
  <c r="O72"/>
  <c r="P72"/>
  <c r="Q72"/>
  <c r="R72"/>
  <c r="S72"/>
  <c r="L77"/>
  <c r="M77"/>
  <c r="N77"/>
  <c r="O77"/>
  <c r="P77"/>
  <c r="Q77"/>
  <c r="R77"/>
  <c r="S77"/>
  <c r="L85"/>
  <c r="M85"/>
  <c r="N85"/>
  <c r="O85"/>
  <c r="P85"/>
  <c r="Q85"/>
  <c r="R85"/>
  <c r="S85"/>
  <c r="L87"/>
  <c r="M87"/>
  <c r="N87"/>
  <c r="O87"/>
  <c r="P87"/>
  <c r="Q87"/>
  <c r="R87"/>
  <c r="S87"/>
  <c r="L89"/>
  <c r="M89"/>
  <c r="N89"/>
  <c r="O89"/>
  <c r="P89"/>
  <c r="Q89"/>
  <c r="R89"/>
  <c r="S89"/>
  <c r="L102"/>
  <c r="M102"/>
  <c r="N102"/>
  <c r="O102"/>
  <c r="P102"/>
  <c r="Q102"/>
  <c r="R102"/>
  <c r="S102"/>
  <c r="L108"/>
  <c r="M108"/>
  <c r="N108"/>
  <c r="O108"/>
  <c r="P108"/>
  <c r="Q108"/>
  <c r="R108"/>
  <c r="S108"/>
  <c r="L112"/>
  <c r="M112"/>
  <c r="N112"/>
  <c r="O112"/>
  <c r="P112"/>
  <c r="Q112"/>
  <c r="R112"/>
  <c r="S112"/>
  <c r="L116"/>
  <c r="M116"/>
  <c r="N116"/>
  <c r="O116"/>
  <c r="P116"/>
  <c r="Q116"/>
  <c r="R116"/>
  <c r="S116"/>
  <c r="L120"/>
  <c r="M120"/>
  <c r="N120"/>
  <c r="O120"/>
  <c r="P120"/>
  <c r="Q120"/>
  <c r="R120"/>
  <c r="S120"/>
  <c r="L122"/>
  <c r="M122"/>
  <c r="N122"/>
  <c r="O122"/>
  <c r="P122"/>
  <c r="Q122"/>
  <c r="R122"/>
  <c r="S122"/>
  <c r="L125"/>
  <c r="M125"/>
  <c r="N125"/>
  <c r="O125"/>
  <c r="P125"/>
  <c r="Q125"/>
  <c r="R125"/>
  <c r="S125"/>
  <c r="L129"/>
  <c r="M129"/>
  <c r="N129"/>
  <c r="O129"/>
  <c r="P129"/>
  <c r="Q129"/>
  <c r="R129"/>
  <c r="S129"/>
  <c r="L131"/>
  <c r="M131"/>
  <c r="N131"/>
  <c r="O131"/>
  <c r="P131"/>
  <c r="Q131"/>
  <c r="R131"/>
  <c r="S131"/>
  <c r="L133"/>
  <c r="M133"/>
  <c r="N133"/>
  <c r="O133"/>
  <c r="P133"/>
  <c r="Q133"/>
  <c r="R133"/>
  <c r="S133"/>
  <c r="L135"/>
  <c r="M135"/>
  <c r="N135"/>
  <c r="O135"/>
  <c r="P135"/>
  <c r="Q135"/>
  <c r="R135"/>
  <c r="S135"/>
  <c r="L138"/>
  <c r="M138"/>
  <c r="N138"/>
  <c r="O138"/>
  <c r="P138"/>
  <c r="Q138"/>
  <c r="R138"/>
  <c r="S138"/>
  <c r="L143"/>
  <c r="M143"/>
  <c r="N143"/>
  <c r="O143"/>
  <c r="P143"/>
  <c r="Q143"/>
  <c r="R143"/>
  <c r="S143"/>
  <c r="L146"/>
  <c r="M146"/>
  <c r="N146"/>
  <c r="O146"/>
  <c r="P146"/>
  <c r="Q146"/>
  <c r="R146"/>
  <c r="S146"/>
  <c r="L159"/>
  <c r="M159"/>
  <c r="N159"/>
  <c r="O159"/>
  <c r="P159"/>
  <c r="Q159"/>
  <c r="R159"/>
  <c r="S159"/>
  <c r="L161"/>
  <c r="M161"/>
  <c r="N161"/>
  <c r="O161"/>
  <c r="P161"/>
  <c r="Q161"/>
  <c r="R161"/>
  <c r="S161"/>
  <c r="L169"/>
  <c r="M169"/>
  <c r="N169"/>
  <c r="O169"/>
  <c r="P169"/>
  <c r="Q169"/>
  <c r="R169"/>
  <c r="S169"/>
  <c r="L174"/>
  <c r="M174"/>
  <c r="N174"/>
  <c r="O174"/>
  <c r="P174"/>
  <c r="Q174"/>
  <c r="R174"/>
  <c r="S174"/>
  <c r="L187"/>
  <c r="M187"/>
  <c r="N187"/>
  <c r="O187"/>
  <c r="P187"/>
  <c r="Q187"/>
  <c r="R187"/>
  <c r="S187"/>
  <c r="L192"/>
  <c r="M192"/>
  <c r="N192"/>
  <c r="O192"/>
  <c r="P192"/>
  <c r="Q192"/>
  <c r="R192"/>
  <c r="S192"/>
  <c r="L194"/>
  <c r="M194"/>
  <c r="N194"/>
  <c r="O194"/>
  <c r="P194"/>
  <c r="Q194"/>
  <c r="R194"/>
  <c r="S194"/>
  <c r="L201"/>
  <c r="M201"/>
  <c r="N201"/>
  <c r="O201"/>
  <c r="P201"/>
  <c r="Q201"/>
  <c r="R201"/>
  <c r="S201"/>
  <c r="L205"/>
  <c r="L196" s="1"/>
  <c r="M205"/>
  <c r="M196" s="1"/>
  <c r="N205"/>
  <c r="N196" s="1"/>
  <c r="O205"/>
  <c r="O196" s="1"/>
  <c r="P205"/>
  <c r="P196" s="1"/>
  <c r="Q205"/>
  <c r="Q196" s="1"/>
  <c r="R205"/>
  <c r="R196" s="1"/>
  <c r="S205"/>
  <c r="S196" s="1"/>
  <c r="L208"/>
  <c r="M208"/>
  <c r="N208"/>
  <c r="O208"/>
  <c r="P208"/>
  <c r="Q208"/>
  <c r="R208"/>
  <c r="S208"/>
  <c r="L210"/>
  <c r="M210"/>
  <c r="N210"/>
  <c r="O210"/>
  <c r="P210"/>
  <c r="Q210"/>
  <c r="R210"/>
  <c r="S210"/>
  <c r="L212"/>
  <c r="M212"/>
  <c r="N212"/>
  <c r="O212"/>
  <c r="P212"/>
  <c r="Q212"/>
  <c r="R212"/>
  <c r="S212"/>
  <c r="L217"/>
  <c r="M217"/>
  <c r="N217"/>
  <c r="O217"/>
  <c r="P217"/>
  <c r="Q217"/>
  <c r="R217"/>
  <c r="S217"/>
  <c r="L222"/>
  <c r="M222"/>
  <c r="N222"/>
  <c r="O222"/>
  <c r="P222"/>
  <c r="Q222"/>
  <c r="R222"/>
  <c r="S222"/>
  <c r="L225"/>
  <c r="M225"/>
  <c r="N225"/>
  <c r="O225"/>
  <c r="P225"/>
  <c r="Q225"/>
  <c r="R225"/>
  <c r="S225"/>
  <c r="L228"/>
  <c r="M228"/>
  <c r="N228"/>
  <c r="O228"/>
  <c r="P228"/>
  <c r="Q228"/>
  <c r="R228"/>
  <c r="S228"/>
  <c r="L230"/>
  <c r="M230"/>
  <c r="N230"/>
  <c r="O230"/>
  <c r="P230"/>
  <c r="Q230"/>
  <c r="R230"/>
  <c r="S230"/>
  <c r="L238"/>
  <c r="M238"/>
  <c r="N238"/>
  <c r="O238"/>
  <c r="P238"/>
  <c r="Q238"/>
  <c r="R238"/>
  <c r="S238"/>
  <c r="L240"/>
  <c r="M240"/>
  <c r="N240"/>
  <c r="O240"/>
  <c r="P240"/>
  <c r="Q240"/>
  <c r="R240"/>
  <c r="S240"/>
  <c r="L258"/>
  <c r="M258"/>
  <c r="N258"/>
  <c r="O258"/>
  <c r="P258"/>
  <c r="Q258"/>
  <c r="R258"/>
  <c r="S258"/>
  <c r="L260"/>
  <c r="M260"/>
  <c r="N260"/>
  <c r="O260"/>
  <c r="P260"/>
  <c r="Q260"/>
  <c r="R260"/>
  <c r="S260"/>
  <c r="L263"/>
  <c r="M263"/>
  <c r="N263"/>
  <c r="O263"/>
  <c r="P263"/>
  <c r="Q263"/>
  <c r="R263"/>
  <c r="S263"/>
  <c r="L266"/>
  <c r="M266"/>
  <c r="N266"/>
  <c r="O266"/>
  <c r="P266"/>
  <c r="Q266"/>
  <c r="R266"/>
  <c r="S266"/>
  <c r="L268"/>
  <c r="M268"/>
  <c r="N268"/>
  <c r="O268"/>
  <c r="P268"/>
  <c r="Q268"/>
  <c r="R268"/>
  <c r="S268"/>
  <c r="L270"/>
  <c r="M270"/>
  <c r="N270"/>
  <c r="O270"/>
  <c r="P270"/>
  <c r="Q270"/>
  <c r="R270"/>
  <c r="S270"/>
  <c r="L277"/>
  <c r="M277"/>
  <c r="N277"/>
  <c r="O277"/>
  <c r="P277"/>
  <c r="Q277"/>
  <c r="R277"/>
  <c r="S277"/>
  <c r="L279"/>
  <c r="M279"/>
  <c r="N279"/>
  <c r="O279"/>
  <c r="P279"/>
  <c r="Q279"/>
  <c r="R279"/>
  <c r="S279"/>
  <c r="L283"/>
  <c r="M283"/>
  <c r="N283"/>
  <c r="O283"/>
  <c r="P283"/>
  <c r="Q283"/>
  <c r="R283"/>
  <c r="S283"/>
  <c r="L292"/>
  <c r="M292"/>
  <c r="N292"/>
  <c r="O292"/>
  <c r="P292"/>
  <c r="Q292"/>
  <c r="R292"/>
  <c r="S292"/>
  <c r="L325"/>
  <c r="M325"/>
  <c r="N325"/>
  <c r="O325"/>
  <c r="P325"/>
  <c r="Q325"/>
  <c r="R325"/>
  <c r="S325"/>
  <c r="L343"/>
  <c r="M343"/>
  <c r="N343"/>
  <c r="O343"/>
  <c r="P343"/>
  <c r="Q343"/>
  <c r="R343"/>
  <c r="S343"/>
  <c r="L357"/>
  <c r="M357"/>
  <c r="N357"/>
  <c r="O357"/>
  <c r="P357"/>
  <c r="Q357"/>
  <c r="R357"/>
  <c r="S357"/>
  <c r="L359"/>
  <c r="M359"/>
  <c r="N359"/>
  <c r="O359"/>
  <c r="P359"/>
  <c r="Q359"/>
  <c r="R359"/>
  <c r="S359"/>
  <c r="L362"/>
  <c r="M362"/>
  <c r="N362"/>
  <c r="O362"/>
  <c r="P362"/>
  <c r="Q362"/>
  <c r="R362"/>
  <c r="S362"/>
  <c r="L364"/>
  <c r="M364"/>
  <c r="N364"/>
  <c r="O364"/>
  <c r="P364"/>
  <c r="Q364"/>
  <c r="R364"/>
  <c r="S364"/>
  <c r="L366"/>
  <c r="M366"/>
  <c r="N366"/>
  <c r="O366"/>
  <c r="P366"/>
  <c r="Q366"/>
  <c r="R366"/>
  <c r="S366"/>
  <c r="L368"/>
  <c r="M368"/>
  <c r="N368"/>
  <c r="O368"/>
  <c r="P368"/>
  <c r="Q368"/>
  <c r="R368"/>
  <c r="S368"/>
  <c r="L371"/>
  <c r="M371"/>
  <c r="N371"/>
  <c r="O371"/>
  <c r="P371"/>
  <c r="Q371"/>
  <c r="R371"/>
  <c r="S371"/>
  <c r="L373"/>
  <c r="M373"/>
  <c r="N373"/>
  <c r="O373"/>
  <c r="P373"/>
  <c r="Q373"/>
  <c r="R373"/>
  <c r="S373"/>
  <c r="R257" l="1"/>
  <c r="P257"/>
  <c r="N257"/>
  <c r="R233"/>
  <c r="P233"/>
  <c r="N233"/>
  <c r="L233"/>
  <c r="R137"/>
  <c r="P137"/>
  <c r="N137"/>
  <c r="L137"/>
  <c r="R57"/>
  <c r="P57"/>
  <c r="N57"/>
  <c r="L57"/>
  <c r="S257"/>
  <c r="Q257"/>
  <c r="O257"/>
  <c r="M257"/>
  <c r="S233"/>
  <c r="Q233"/>
  <c r="O233"/>
  <c r="M233"/>
  <c r="S137"/>
  <c r="Q137"/>
  <c r="O137"/>
  <c r="M137"/>
  <c r="S57"/>
  <c r="Q57"/>
  <c r="O57"/>
  <c r="M57"/>
  <c r="L257"/>
  <c r="R24"/>
  <c r="P24"/>
  <c r="N24"/>
  <c r="L24"/>
  <c r="S24"/>
  <c r="Q24"/>
  <c r="O24"/>
  <c r="M24"/>
  <c r="R370"/>
  <c r="P370"/>
  <c r="N370"/>
  <c r="L370"/>
  <c r="R361"/>
  <c r="P361"/>
  <c r="N361"/>
  <c r="L361"/>
  <c r="R215"/>
  <c r="P215"/>
  <c r="N215"/>
  <c r="L215"/>
  <c r="R207"/>
  <c r="P207"/>
  <c r="N207"/>
  <c r="L207"/>
  <c r="R56"/>
  <c r="S370"/>
  <c r="Q370"/>
  <c r="O370"/>
  <c r="M370"/>
  <c r="S361"/>
  <c r="Q361"/>
  <c r="O361"/>
  <c r="M361"/>
  <c r="S215"/>
  <c r="Q215"/>
  <c r="O215"/>
  <c r="M215"/>
  <c r="S207"/>
  <c r="Q207"/>
  <c r="O207"/>
  <c r="M207"/>
  <c r="Q56"/>
  <c r="P56"/>
  <c r="L56"/>
  <c r="M56"/>
  <c r="N56"/>
  <c r="S56"/>
  <c r="O56"/>
  <c r="I382"/>
  <c r="J382"/>
  <c r="K382"/>
  <c r="I381"/>
  <c r="J381"/>
  <c r="K381"/>
  <c r="I379"/>
  <c r="J379"/>
  <c r="K379"/>
  <c r="F382"/>
  <c r="G382"/>
  <c r="W382"/>
  <c r="E382"/>
  <c r="R375" l="1"/>
  <c r="R376" s="1"/>
  <c r="L375"/>
  <c r="L376" s="1"/>
  <c r="M375"/>
  <c r="M376" s="1"/>
  <c r="O375"/>
  <c r="O376" s="1"/>
  <c r="P375"/>
  <c r="P376" s="1"/>
  <c r="Q375"/>
  <c r="Q376" s="1"/>
  <c r="S375"/>
  <c r="S376" s="1"/>
  <c r="N375"/>
  <c r="N376" s="1"/>
  <c r="V329"/>
  <c r="V331"/>
  <c r="V332"/>
  <c r="V333"/>
  <c r="V334"/>
  <c r="V336"/>
  <c r="H336" s="1"/>
  <c r="X336" s="1"/>
  <c r="V337"/>
  <c r="H337" s="1"/>
  <c r="X337" s="1"/>
  <c r="V328"/>
  <c r="F112"/>
  <c r="G112"/>
  <c r="I112"/>
  <c r="J112"/>
  <c r="K112"/>
  <c r="T112"/>
  <c r="U112"/>
  <c r="W112"/>
  <c r="Y336"/>
  <c r="Y337"/>
  <c r="Y308"/>
  <c r="V308"/>
  <c r="H308" s="1"/>
  <c r="X308" s="1"/>
  <c r="Y306"/>
  <c r="V306"/>
  <c r="H306" s="1"/>
  <c r="X306" s="1"/>
  <c r="V252"/>
  <c r="H252" s="1"/>
  <c r="X252" s="1"/>
  <c r="Y252"/>
  <c r="Y223"/>
  <c r="V223"/>
  <c r="H223" s="1"/>
  <c r="X223" s="1"/>
  <c r="F222"/>
  <c r="G222"/>
  <c r="I222"/>
  <c r="J222"/>
  <c r="K222"/>
  <c r="T222"/>
  <c r="U222"/>
  <c r="W222"/>
  <c r="E222"/>
  <c r="V162"/>
  <c r="V382" s="1"/>
  <c r="Y162"/>
  <c r="F161"/>
  <c r="G161"/>
  <c r="I161"/>
  <c r="J161"/>
  <c r="K161"/>
  <c r="T161"/>
  <c r="U161"/>
  <c r="W161"/>
  <c r="E161"/>
  <c r="F116"/>
  <c r="G116"/>
  <c r="I116"/>
  <c r="J116"/>
  <c r="K116"/>
  <c r="T116"/>
  <c r="U116"/>
  <c r="W116"/>
  <c r="E116"/>
  <c r="V327" l="1"/>
  <c r="Y161"/>
  <c r="V161"/>
  <c r="H162"/>
  <c r="X162" s="1"/>
  <c r="X382" s="1"/>
  <c r="H161" l="1"/>
  <c r="H382"/>
  <c r="X161"/>
  <c r="X380" s="1"/>
  <c r="V395"/>
  <c r="H395" s="1"/>
  <c r="X395" s="1"/>
  <c r="V394"/>
  <c r="X394" s="1"/>
  <c r="V396"/>
  <c r="X396" s="1"/>
  <c r="V397"/>
  <c r="X397" s="1"/>
  <c r="V398"/>
  <c r="X398" s="1"/>
  <c r="V393"/>
  <c r="X393" s="1"/>
  <c r="F392"/>
  <c r="G392"/>
  <c r="W392"/>
  <c r="Y321"/>
  <c r="V321"/>
  <c r="H321" s="1"/>
  <c r="X321" s="1"/>
  <c r="V232"/>
  <c r="H232" s="1"/>
  <c r="V278"/>
  <c r="H278" s="1"/>
  <c r="V280"/>
  <c r="H280" s="1"/>
  <c r="V281"/>
  <c r="H281" s="1"/>
  <c r="X281" s="1"/>
  <c r="Y278"/>
  <c r="Y280"/>
  <c r="Y281"/>
  <c r="K220" l="1"/>
  <c r="Y344"/>
  <c r="F343"/>
  <c r="G343"/>
  <c r="I343"/>
  <c r="J343"/>
  <c r="K343"/>
  <c r="T343"/>
  <c r="U343"/>
  <c r="W343"/>
  <c r="E343"/>
  <c r="Y307"/>
  <c r="Y304"/>
  <c r="V307"/>
  <c r="H307" s="1"/>
  <c r="X307" s="1"/>
  <c r="V304"/>
  <c r="V276"/>
  <c r="V275" s="1"/>
  <c r="Y276"/>
  <c r="Y275"/>
  <c r="V274"/>
  <c r="H274" s="1"/>
  <c r="X274" s="1"/>
  <c r="V273"/>
  <c r="Y273"/>
  <c r="Y274"/>
  <c r="E272"/>
  <c r="V250"/>
  <c r="H250" s="1"/>
  <c r="X250" s="1"/>
  <c r="V251"/>
  <c r="V254"/>
  <c r="Y250"/>
  <c r="V241"/>
  <c r="H241" s="1"/>
  <c r="H240" s="1"/>
  <c r="Y241"/>
  <c r="F240"/>
  <c r="G240"/>
  <c r="I240"/>
  <c r="J240"/>
  <c r="K240"/>
  <c r="T240"/>
  <c r="U240"/>
  <c r="W240"/>
  <c r="E240"/>
  <c r="F77"/>
  <c r="G77"/>
  <c r="I77"/>
  <c r="J77"/>
  <c r="K77"/>
  <c r="T77"/>
  <c r="U77"/>
  <c r="W77"/>
  <c r="E77"/>
  <c r="H273" l="1"/>
  <c r="H272" s="1"/>
  <c r="V272"/>
  <c r="Y272"/>
  <c r="Y79"/>
  <c r="H304"/>
  <c r="Y240"/>
  <c r="X273"/>
  <c r="X272" s="1"/>
  <c r="X241"/>
  <c r="X240" s="1"/>
  <c r="H276"/>
  <c r="H275" s="1"/>
  <c r="V240"/>
  <c r="X304" l="1"/>
  <c r="X276"/>
  <c r="X275" s="1"/>
  <c r="Y335"/>
  <c r="Y334"/>
  <c r="Y333"/>
  <c r="Y332"/>
  <c r="Y331"/>
  <c r="V369" l="1"/>
  <c r="H369" s="1"/>
  <c r="F381" l="1"/>
  <c r="G381"/>
  <c r="F379"/>
  <c r="G379"/>
  <c r="W379"/>
  <c r="F399"/>
  <c r="G399"/>
  <c r="W399"/>
  <c r="E392"/>
  <c r="E399" s="1"/>
  <c r="E381"/>
  <c r="E379"/>
  <c r="V73" l="1"/>
  <c r="J364"/>
  <c r="V365"/>
  <c r="H365" s="1"/>
  <c r="H364" s="1"/>
  <c r="F364"/>
  <c r="G364"/>
  <c r="F283" l="1"/>
  <c r="G283"/>
  <c r="I283"/>
  <c r="J283"/>
  <c r="K283"/>
  <c r="T283"/>
  <c r="U283"/>
  <c r="W283"/>
  <c r="E283"/>
  <c r="F279" l="1"/>
  <c r="G279"/>
  <c r="I279"/>
  <c r="J279"/>
  <c r="K279"/>
  <c r="T279"/>
  <c r="U279"/>
  <c r="W279"/>
  <c r="Y279" s="1"/>
  <c r="V279" l="1"/>
  <c r="H279" s="1"/>
  <c r="H254"/>
  <c r="X254" s="1"/>
  <c r="Y251"/>
  <c r="Y254"/>
  <c r="H251"/>
  <c r="Y232"/>
  <c r="X232"/>
  <c r="F230"/>
  <c r="G230"/>
  <c r="I230"/>
  <c r="J230"/>
  <c r="K230"/>
  <c r="T230"/>
  <c r="U230"/>
  <c r="W230"/>
  <c r="E230"/>
  <c r="V219"/>
  <c r="H219" s="1"/>
  <c r="X219" s="1"/>
  <c r="Y219"/>
  <c r="F217"/>
  <c r="G217"/>
  <c r="I217"/>
  <c r="J217"/>
  <c r="K217"/>
  <c r="T217"/>
  <c r="U217"/>
  <c r="W217"/>
  <c r="E217"/>
  <c r="X251" l="1"/>
  <c r="V55"/>
  <c r="Y55"/>
  <c r="F54"/>
  <c r="G54"/>
  <c r="I54"/>
  <c r="J54"/>
  <c r="K54"/>
  <c r="T54"/>
  <c r="U54"/>
  <c r="W54"/>
  <c r="E54"/>
  <c r="X36"/>
  <c r="X38"/>
  <c r="X40"/>
  <c r="X41"/>
  <c r="X42"/>
  <c r="X43"/>
  <c r="X44"/>
  <c r="X45"/>
  <c r="X46"/>
  <c r="X47"/>
  <c r="X48"/>
  <c r="X50"/>
  <c r="X51"/>
  <c r="V31"/>
  <c r="V30" s="1"/>
  <c r="Y31"/>
  <c r="Y13"/>
  <c r="Y14"/>
  <c r="Y15"/>
  <c r="Y16"/>
  <c r="Y17"/>
  <c r="Y18"/>
  <c r="Y19"/>
  <c r="Y20"/>
  <c r="Y21"/>
  <c r="Y22"/>
  <c r="Y23"/>
  <c r="V54" l="1"/>
  <c r="H55"/>
  <c r="Y54"/>
  <c r="Y30"/>
  <c r="X52"/>
  <c r="H31"/>
  <c r="H30" s="1"/>
  <c r="W194"/>
  <c r="W192"/>
  <c r="F192"/>
  <c r="G192"/>
  <c r="I192"/>
  <c r="J192"/>
  <c r="K192"/>
  <c r="T192"/>
  <c r="U192"/>
  <c r="V363"/>
  <c r="H363" s="1"/>
  <c r="X31" l="1"/>
  <c r="X30" s="1"/>
  <c r="X55"/>
  <c r="X54" s="1"/>
  <c r="H54"/>
  <c r="F89"/>
  <c r="G89"/>
  <c r="I89"/>
  <c r="J89"/>
  <c r="K89"/>
  <c r="T89"/>
  <c r="U89"/>
  <c r="W89"/>
  <c r="V96"/>
  <c r="H96" s="1"/>
  <c r="X96" s="1"/>
  <c r="Y96"/>
  <c r="V305"/>
  <c r="Y305"/>
  <c r="H305" l="1"/>
  <c r="E364"/>
  <c r="F194"/>
  <c r="G194"/>
  <c r="I194"/>
  <c r="J194"/>
  <c r="K194"/>
  <c r="T194"/>
  <c r="U194"/>
  <c r="V195"/>
  <c r="Y195"/>
  <c r="Y139"/>
  <c r="Y140"/>
  <c r="Y141"/>
  <c r="Y142"/>
  <c r="E194"/>
  <c r="Y194" s="1"/>
  <c r="E112"/>
  <c r="X305" l="1"/>
  <c r="H195"/>
  <c r="H194" s="1"/>
  <c r="V194"/>
  <c r="X195" l="1"/>
  <c r="X194" s="1"/>
  <c r="Y369"/>
  <c r="F368"/>
  <c r="G368"/>
  <c r="I368"/>
  <c r="J368"/>
  <c r="K368"/>
  <c r="T368"/>
  <c r="U368"/>
  <c r="W368"/>
  <c r="E368"/>
  <c r="H362"/>
  <c r="F362"/>
  <c r="G362"/>
  <c r="I362"/>
  <c r="J362"/>
  <c r="K362"/>
  <c r="T362"/>
  <c r="U362"/>
  <c r="V362"/>
  <c r="W362"/>
  <c r="E362"/>
  <c r="H331"/>
  <c r="X331" s="1"/>
  <c r="H332"/>
  <c r="H333"/>
  <c r="X333" s="1"/>
  <c r="H334"/>
  <c r="X334" s="1"/>
  <c r="X335"/>
  <c r="V248"/>
  <c r="H248" s="1"/>
  <c r="X248" s="1"/>
  <c r="V249"/>
  <c r="Y249"/>
  <c r="Y248"/>
  <c r="V229"/>
  <c r="V228" s="1"/>
  <c r="Y229"/>
  <c r="F228"/>
  <c r="G228"/>
  <c r="I228"/>
  <c r="J228"/>
  <c r="K228"/>
  <c r="T228"/>
  <c r="U228"/>
  <c r="W228"/>
  <c r="E228"/>
  <c r="V227"/>
  <c r="H227" s="1"/>
  <c r="X227" s="1"/>
  <c r="Y227"/>
  <c r="F225"/>
  <c r="G225"/>
  <c r="I225"/>
  <c r="J225"/>
  <c r="K225"/>
  <c r="T225"/>
  <c r="U225"/>
  <c r="W225"/>
  <c r="E225"/>
  <c r="Y206"/>
  <c r="Y209"/>
  <c r="Y211"/>
  <c r="Y213"/>
  <c r="Y214"/>
  <c r="Y216"/>
  <c r="Y218"/>
  <c r="V203"/>
  <c r="H203" s="1"/>
  <c r="X203" s="1"/>
  <c r="V204"/>
  <c r="H204" s="1"/>
  <c r="X204" s="1"/>
  <c r="V202"/>
  <c r="H202" s="1"/>
  <c r="X202" s="1"/>
  <c r="F201"/>
  <c r="G201"/>
  <c r="I201"/>
  <c r="J201"/>
  <c r="K201"/>
  <c r="T201"/>
  <c r="T196" s="1"/>
  <c r="U201"/>
  <c r="U196" s="1"/>
  <c r="E201"/>
  <c r="E89"/>
  <c r="Y362" l="1"/>
  <c r="X332"/>
  <c r="Y368"/>
  <c r="V368"/>
  <c r="Y228"/>
  <c r="H368"/>
  <c r="X369"/>
  <c r="X368" s="1"/>
  <c r="X363"/>
  <c r="X362" s="1"/>
  <c r="H229"/>
  <c r="V201"/>
  <c r="H249"/>
  <c r="X201"/>
  <c r="H201"/>
  <c r="H228" l="1"/>
  <c r="X229"/>
  <c r="X228" s="1"/>
  <c r="X249"/>
  <c r="F270" l="1"/>
  <c r="G270"/>
  <c r="I270"/>
  <c r="J270"/>
  <c r="K270"/>
  <c r="T270"/>
  <c r="U270"/>
  <c r="W270"/>
  <c r="E270"/>
  <c r="F277"/>
  <c r="G277"/>
  <c r="I277"/>
  <c r="J277"/>
  <c r="K277"/>
  <c r="T277"/>
  <c r="U277"/>
  <c r="W277"/>
  <c r="Y277" s="1"/>
  <c r="V374"/>
  <c r="V373" s="1"/>
  <c r="Y374"/>
  <c r="F373"/>
  <c r="G373"/>
  <c r="I373"/>
  <c r="J373"/>
  <c r="K373"/>
  <c r="T373"/>
  <c r="U373"/>
  <c r="W373"/>
  <c r="E373"/>
  <c r="F159"/>
  <c r="G159"/>
  <c r="I159"/>
  <c r="J159"/>
  <c r="K159"/>
  <c r="T159"/>
  <c r="U159"/>
  <c r="W159"/>
  <c r="E159"/>
  <c r="F187"/>
  <c r="G187"/>
  <c r="I187"/>
  <c r="J187"/>
  <c r="K187"/>
  <c r="T187"/>
  <c r="U187"/>
  <c r="W187"/>
  <c r="Y187" s="1"/>
  <c r="E187"/>
  <c r="H329"/>
  <c r="X329" s="1"/>
  <c r="H330"/>
  <c r="Y329"/>
  <c r="Y330"/>
  <c r="F325"/>
  <c r="G325"/>
  <c r="I325"/>
  <c r="J325"/>
  <c r="K325"/>
  <c r="T325"/>
  <c r="U325"/>
  <c r="W325"/>
  <c r="E325"/>
  <c r="Y283"/>
  <c r="Y284"/>
  <c r="V271"/>
  <c r="H271" s="1"/>
  <c r="X271" s="1"/>
  <c r="X270" s="1"/>
  <c r="Y259"/>
  <c r="Y261"/>
  <c r="Y262"/>
  <c r="Y264"/>
  <c r="Y265"/>
  <c r="Y267"/>
  <c r="Y269"/>
  <c r="Y271"/>
  <c r="V244"/>
  <c r="V245"/>
  <c r="H245" s="1"/>
  <c r="X245" s="1"/>
  <c r="V246"/>
  <c r="H246" s="1"/>
  <c r="X246" s="1"/>
  <c r="V247"/>
  <c r="H247" s="1"/>
  <c r="X247" s="1"/>
  <c r="Y244"/>
  <c r="Y245"/>
  <c r="Y246"/>
  <c r="Y247"/>
  <c r="X330" l="1"/>
  <c r="V187"/>
  <c r="H187" s="1"/>
  <c r="X187" s="1"/>
  <c r="V277"/>
  <c r="H277" s="1"/>
  <c r="H244"/>
  <c r="Y373"/>
  <c r="V270"/>
  <c r="H270"/>
  <c r="H374"/>
  <c r="Y270"/>
  <c r="X244" l="1"/>
  <c r="X374"/>
  <c r="X373" s="1"/>
  <c r="H373"/>
  <c r="Y231" l="1"/>
  <c r="V231"/>
  <c r="V226"/>
  <c r="V225" s="1"/>
  <c r="Y225"/>
  <c r="Y226"/>
  <c r="H231" l="1"/>
  <c r="H230" s="1"/>
  <c r="V230"/>
  <c r="T215"/>
  <c r="U215"/>
  <c r="K215"/>
  <c r="Y230"/>
  <c r="Y217"/>
  <c r="H226"/>
  <c r="E192"/>
  <c r="Y193"/>
  <c r="Y170"/>
  <c r="Y172"/>
  <c r="Y173"/>
  <c r="Y150"/>
  <c r="Y151"/>
  <c r="Y152"/>
  <c r="Y153"/>
  <c r="Y154"/>
  <c r="Y155"/>
  <c r="Y156"/>
  <c r="Y157"/>
  <c r="Y158"/>
  <c r="V145"/>
  <c r="H145" s="1"/>
  <c r="X145" s="1"/>
  <c r="Y145"/>
  <c r="F143"/>
  <c r="G143"/>
  <c r="I143"/>
  <c r="J143"/>
  <c r="K143"/>
  <c r="T143"/>
  <c r="U143"/>
  <c r="W143"/>
  <c r="E143"/>
  <c r="V104"/>
  <c r="H104" s="1"/>
  <c r="X104" s="1"/>
  <c r="V103"/>
  <c r="F102"/>
  <c r="G102"/>
  <c r="I102"/>
  <c r="J102"/>
  <c r="K102"/>
  <c r="T102"/>
  <c r="U102"/>
  <c r="E102"/>
  <c r="Y192" l="1"/>
  <c r="X231"/>
  <c r="X230" s="1"/>
  <c r="Y143"/>
  <c r="X226"/>
  <c r="X225" s="1"/>
  <c r="H225"/>
  <c r="V102"/>
  <c r="V81"/>
  <c r="V79" s="1"/>
  <c r="Y123"/>
  <c r="Y124"/>
  <c r="Y126"/>
  <c r="Y127"/>
  <c r="Y128"/>
  <c r="Y130"/>
  <c r="Y132"/>
  <c r="Y134"/>
  <c r="Y136"/>
  <c r="V170"/>
  <c r="V86"/>
  <c r="V392" s="1"/>
  <c r="V381" l="1"/>
  <c r="H170"/>
  <c r="H399"/>
  <c r="V399"/>
  <c r="F169"/>
  <c r="G169"/>
  <c r="I169"/>
  <c r="J169"/>
  <c r="K169"/>
  <c r="T169"/>
  <c r="U169"/>
  <c r="V169"/>
  <c r="W169"/>
  <c r="E169"/>
  <c r="H81"/>
  <c r="H79" s="1"/>
  <c r="Y78"/>
  <c r="Y81"/>
  <c r="E85"/>
  <c r="H169" l="1"/>
  <c r="H381"/>
  <c r="X81"/>
  <c r="X79" s="1"/>
  <c r="Y169"/>
  <c r="Y77"/>
  <c r="X170"/>
  <c r="X381" s="1"/>
  <c r="X169" l="1"/>
  <c r="W49"/>
  <c r="H367" l="1"/>
  <c r="Y365"/>
  <c r="Y367"/>
  <c r="I366"/>
  <c r="J366"/>
  <c r="J361" s="1"/>
  <c r="K366"/>
  <c r="T366"/>
  <c r="U366"/>
  <c r="W366"/>
  <c r="F361"/>
  <c r="G361"/>
  <c r="I364"/>
  <c r="I361" s="1"/>
  <c r="K364"/>
  <c r="T364"/>
  <c r="U364"/>
  <c r="U361" s="1"/>
  <c r="W364"/>
  <c r="E366"/>
  <c r="K361" l="1"/>
  <c r="W361"/>
  <c r="T361"/>
  <c r="E361"/>
  <c r="Y361" s="1"/>
  <c r="V366"/>
  <c r="V364"/>
  <c r="X365"/>
  <c r="X364" s="1"/>
  <c r="X367"/>
  <c r="X366" s="1"/>
  <c r="Y366"/>
  <c r="Y364"/>
  <c r="V361" l="1"/>
  <c r="H361"/>
  <c r="X361"/>
  <c r="F49"/>
  <c r="G49"/>
  <c r="I49"/>
  <c r="J49"/>
  <c r="K49"/>
  <c r="T49"/>
  <c r="U49"/>
  <c r="X49" l="1"/>
  <c r="F35"/>
  <c r="G35"/>
  <c r="I35"/>
  <c r="J35"/>
  <c r="K35"/>
  <c r="T35"/>
  <c r="U35"/>
  <c r="W35"/>
  <c r="X35" l="1"/>
  <c r="V117" l="1"/>
  <c r="H103"/>
  <c r="Y117"/>
  <c r="H117" l="1"/>
  <c r="V116"/>
  <c r="Y103"/>
  <c r="W102"/>
  <c r="X103"/>
  <c r="X102" s="1"/>
  <c r="H102"/>
  <c r="Y102" l="1"/>
  <c r="X117"/>
  <c r="X116" s="1"/>
  <c r="H116"/>
  <c r="V284"/>
  <c r="V283" s="1"/>
  <c r="V285"/>
  <c r="V286"/>
  <c r="V287"/>
  <c r="V288"/>
  <c r="V147"/>
  <c r="Y109"/>
  <c r="V313" l="1"/>
  <c r="H313" l="1"/>
  <c r="Y315"/>
  <c r="Y319"/>
  <c r="Y320"/>
  <c r="V78" l="1"/>
  <c r="V77" s="1"/>
  <c r="X279" l="1"/>
  <c r="X280"/>
  <c r="X277"/>
  <c r="X278"/>
  <c r="V155"/>
  <c r="H155" s="1"/>
  <c r="V156"/>
  <c r="H156" s="1"/>
  <c r="V70" l="1"/>
  <c r="Y69"/>
  <c r="Y70"/>
  <c r="H70" l="1"/>
  <c r="V67"/>
  <c r="X156"/>
  <c r="X155"/>
  <c r="X70" l="1"/>
  <c r="X67" s="1"/>
  <c r="H67"/>
  <c r="X313"/>
  <c r="Y313"/>
  <c r="V209"/>
  <c r="H209" s="1"/>
  <c r="V211"/>
  <c r="V213"/>
  <c r="H213" s="1"/>
  <c r="V214"/>
  <c r="H214" s="1"/>
  <c r="V216"/>
  <c r="H211"/>
  <c r="F146"/>
  <c r="F137" s="1"/>
  <c r="G146"/>
  <c r="G137" s="1"/>
  <c r="I146"/>
  <c r="I137" s="1"/>
  <c r="J146"/>
  <c r="J137" s="1"/>
  <c r="K146"/>
  <c r="K137" s="1"/>
  <c r="T146"/>
  <c r="T137" s="1"/>
  <c r="U146"/>
  <c r="U137" s="1"/>
  <c r="W146"/>
  <c r="W137" s="1"/>
  <c r="E146"/>
  <c r="E137" s="1"/>
  <c r="W135"/>
  <c r="F135"/>
  <c r="G135"/>
  <c r="I135"/>
  <c r="J135"/>
  <c r="K135"/>
  <c r="T135"/>
  <c r="U135"/>
  <c r="E135"/>
  <c r="V124"/>
  <c r="V126"/>
  <c r="V127"/>
  <c r="V128"/>
  <c r="V130"/>
  <c r="V132"/>
  <c r="V134"/>
  <c r="V136"/>
  <c r="H136" s="1"/>
  <c r="X136" s="1"/>
  <c r="X135" s="1"/>
  <c r="H124"/>
  <c r="X124" s="1"/>
  <c r="H126"/>
  <c r="X126" s="1"/>
  <c r="H127"/>
  <c r="X127" s="1"/>
  <c r="H128"/>
  <c r="X128" s="1"/>
  <c r="H130"/>
  <c r="X130" s="1"/>
  <c r="H132"/>
  <c r="X132" s="1"/>
  <c r="H134"/>
  <c r="X134" s="1"/>
  <c r="I108"/>
  <c r="J108"/>
  <c r="K108"/>
  <c r="T108"/>
  <c r="U108"/>
  <c r="V109"/>
  <c r="V108" s="1"/>
  <c r="W108"/>
  <c r="F108"/>
  <c r="G108"/>
  <c r="E108"/>
  <c r="Y171" l="1"/>
  <c r="Y135"/>
  <c r="H109"/>
  <c r="X109" s="1"/>
  <c r="X108" s="1"/>
  <c r="H216"/>
  <c r="Y108"/>
  <c r="V135"/>
  <c r="H135"/>
  <c r="X216" l="1"/>
  <c r="H108"/>
  <c r="H78"/>
  <c r="H77" s="1"/>
  <c r="X78" l="1"/>
  <c r="X77" s="1"/>
  <c r="V303"/>
  <c r="H303" s="1"/>
  <c r="X303" s="1"/>
  <c r="Y303"/>
  <c r="Y328"/>
  <c r="H328" l="1"/>
  <c r="H327" s="1"/>
  <c r="Y327"/>
  <c r="X328" l="1"/>
  <c r="X327" s="1"/>
  <c r="V88"/>
  <c r="H88" s="1"/>
  <c r="H87" s="1"/>
  <c r="F87"/>
  <c r="G87"/>
  <c r="I87"/>
  <c r="J87"/>
  <c r="K87"/>
  <c r="T87"/>
  <c r="U87"/>
  <c r="W87"/>
  <c r="E87"/>
  <c r="Y88"/>
  <c r="F85"/>
  <c r="G85"/>
  <c r="I85"/>
  <c r="J85"/>
  <c r="K85"/>
  <c r="T85"/>
  <c r="U85"/>
  <c r="W85"/>
  <c r="Y86"/>
  <c r="V85"/>
  <c r="V87" l="1"/>
  <c r="Y87"/>
  <c r="Y85"/>
  <c r="H86"/>
  <c r="X88"/>
  <c r="X87" s="1"/>
  <c r="J220"/>
  <c r="J215" s="1"/>
  <c r="H85" l="1"/>
  <c r="X86"/>
  <c r="X392" s="1"/>
  <c r="X85" l="1"/>
  <c r="X399"/>
  <c r="Y345" l="1"/>
  <c r="Y346"/>
  <c r="Y347"/>
  <c r="Y348"/>
  <c r="Y349"/>
  <c r="Y350"/>
  <c r="Y351"/>
  <c r="Y352"/>
  <c r="Y353"/>
  <c r="Y354"/>
  <c r="Y355"/>
  <c r="Y356"/>
  <c r="F238"/>
  <c r="F233" s="1"/>
  <c r="G238"/>
  <c r="G233" s="1"/>
  <c r="I238"/>
  <c r="I233" s="1"/>
  <c r="J238"/>
  <c r="J233" s="1"/>
  <c r="K238"/>
  <c r="K233" s="1"/>
  <c r="T238"/>
  <c r="T233" s="1"/>
  <c r="U238"/>
  <c r="U233" s="1"/>
  <c r="W238"/>
  <c r="W233" s="1"/>
  <c r="V315"/>
  <c r="V319"/>
  <c r="V320"/>
  <c r="H320" s="1"/>
  <c r="X320" s="1"/>
  <c r="X288"/>
  <c r="V235"/>
  <c r="Y235"/>
  <c r="Y239"/>
  <c r="V153"/>
  <c r="V154"/>
  <c r="H154" s="1"/>
  <c r="X154" s="1"/>
  <c r="H315" l="1"/>
  <c r="H319"/>
  <c r="H235"/>
  <c r="H234" s="1"/>
  <c r="V234"/>
  <c r="X235"/>
  <c r="X234" s="1"/>
  <c r="Y234"/>
  <c r="V75"/>
  <c r="H75" s="1"/>
  <c r="X75" s="1"/>
  <c r="V76"/>
  <c r="Y75"/>
  <c r="Y76"/>
  <c r="F72"/>
  <c r="G72"/>
  <c r="I72"/>
  <c r="J72"/>
  <c r="K72"/>
  <c r="T72"/>
  <c r="U72"/>
  <c r="W72"/>
  <c r="E72"/>
  <c r="V69"/>
  <c r="H69" s="1"/>
  <c r="F39"/>
  <c r="G39"/>
  <c r="I39"/>
  <c r="J39"/>
  <c r="K39"/>
  <c r="T39"/>
  <c r="U39"/>
  <c r="W39"/>
  <c r="F37"/>
  <c r="G37"/>
  <c r="I37"/>
  <c r="J37"/>
  <c r="K37"/>
  <c r="T37"/>
  <c r="U37"/>
  <c r="W37"/>
  <c r="V34"/>
  <c r="V33" s="1"/>
  <c r="Y34"/>
  <c r="X315" l="1"/>
  <c r="X319"/>
  <c r="H34"/>
  <c r="H33" s="1"/>
  <c r="X37"/>
  <c r="X39"/>
  <c r="X69"/>
  <c r="Y33"/>
  <c r="H76"/>
  <c r="X34" l="1"/>
  <c r="X33" s="1"/>
  <c r="X76"/>
  <c r="V206"/>
  <c r="V221"/>
  <c r="H221" s="1"/>
  <c r="V220" l="1"/>
  <c r="V345"/>
  <c r="H345" s="1"/>
  <c r="V346"/>
  <c r="H346" s="1"/>
  <c r="V347"/>
  <c r="H347" s="1"/>
  <c r="X347" s="1"/>
  <c r="V348"/>
  <c r="H348" s="1"/>
  <c r="V349"/>
  <c r="H349" s="1"/>
  <c r="V350"/>
  <c r="H350" s="1"/>
  <c r="V351"/>
  <c r="H351" s="1"/>
  <c r="V352"/>
  <c r="H352" s="1"/>
  <c r="V353"/>
  <c r="H353" s="1"/>
  <c r="V354"/>
  <c r="H354" s="1"/>
  <c r="V355"/>
  <c r="H355" s="1"/>
  <c r="V356"/>
  <c r="H356" s="1"/>
  <c r="X356" s="1"/>
  <c r="H153"/>
  <c r="Y29"/>
  <c r="V29"/>
  <c r="H29" s="1"/>
  <c r="F28"/>
  <c r="F24" s="1"/>
  <c r="G28"/>
  <c r="G24" s="1"/>
  <c r="I28"/>
  <c r="I24" s="1"/>
  <c r="J28"/>
  <c r="J24" s="1"/>
  <c r="K28"/>
  <c r="K24" s="1"/>
  <c r="T28"/>
  <c r="T24" s="1"/>
  <c r="U28"/>
  <c r="U24" s="1"/>
  <c r="V28"/>
  <c r="V24" s="1"/>
  <c r="W28"/>
  <c r="W24" s="1"/>
  <c r="E28"/>
  <c r="E24" s="1"/>
  <c r="X221"/>
  <c r="X220" s="1"/>
  <c r="Y144"/>
  <c r="Y68"/>
  <c r="V148"/>
  <c r="V149"/>
  <c r="V150"/>
  <c r="V151"/>
  <c r="Y24" l="1"/>
  <c r="Y28"/>
  <c r="X153"/>
  <c r="X29"/>
  <c r="X28" s="1"/>
  <c r="X24" s="1"/>
  <c r="H28"/>
  <c r="H24" s="1"/>
  <c r="F220"/>
  <c r="F215" s="1"/>
  <c r="G220"/>
  <c r="G215" s="1"/>
  <c r="H220"/>
  <c r="I220"/>
  <c r="I215" s="1"/>
  <c r="V144"/>
  <c r="V218"/>
  <c r="V217" s="1"/>
  <c r="W220"/>
  <c r="W215" s="1"/>
  <c r="W205"/>
  <c r="W174"/>
  <c r="Y298"/>
  <c r="Y300"/>
  <c r="Y301"/>
  <c r="V298"/>
  <c r="V301"/>
  <c r="E220"/>
  <c r="E215" s="1"/>
  <c r="Y221"/>
  <c r="F205"/>
  <c r="F196" s="1"/>
  <c r="G205"/>
  <c r="G196" s="1"/>
  <c r="I205"/>
  <c r="I196" s="1"/>
  <c r="J205"/>
  <c r="J196" s="1"/>
  <c r="K205"/>
  <c r="K196" s="1"/>
  <c r="V205"/>
  <c r="V196" s="1"/>
  <c r="E205"/>
  <c r="E196" s="1"/>
  <c r="V152"/>
  <c r="V157"/>
  <c r="H157" s="1"/>
  <c r="X157" s="1"/>
  <c r="V158"/>
  <c r="H158" s="1"/>
  <c r="X158" s="1"/>
  <c r="Y149"/>
  <c r="V222"/>
  <c r="Y224"/>
  <c r="Y222" s="1"/>
  <c r="H150"/>
  <c r="V239"/>
  <c r="E238"/>
  <c r="E233" s="1"/>
  <c r="F174"/>
  <c r="G174"/>
  <c r="I174"/>
  <c r="J174"/>
  <c r="K174"/>
  <c r="T174"/>
  <c r="U174"/>
  <c r="E174"/>
  <c r="H149"/>
  <c r="X149" s="1"/>
  <c r="V68"/>
  <c r="Y67"/>
  <c r="Y113"/>
  <c r="Y114"/>
  <c r="Y115"/>
  <c r="Y116"/>
  <c r="V114"/>
  <c r="H114" s="1"/>
  <c r="V115"/>
  <c r="V113"/>
  <c r="Y59"/>
  <c r="Y73"/>
  <c r="Y74"/>
  <c r="Y90"/>
  <c r="Y91"/>
  <c r="Y92"/>
  <c r="Y93"/>
  <c r="Y94"/>
  <c r="Y95"/>
  <c r="Y121"/>
  <c r="Y147"/>
  <c r="Y148"/>
  <c r="Y160"/>
  <c r="Y159" s="1"/>
  <c r="Y243"/>
  <c r="Y296"/>
  <c r="Y302"/>
  <c r="Y326"/>
  <c r="Y325" s="1"/>
  <c r="Y358"/>
  <c r="Y372"/>
  <c r="H151"/>
  <c r="X151" s="1"/>
  <c r="V173"/>
  <c r="H173" s="1"/>
  <c r="E120"/>
  <c r="E57" s="1"/>
  <c r="E122"/>
  <c r="E125"/>
  <c r="E129"/>
  <c r="E131"/>
  <c r="E133"/>
  <c r="E138"/>
  <c r="E208"/>
  <c r="E210"/>
  <c r="E212"/>
  <c r="Y12"/>
  <c r="F359"/>
  <c r="G359"/>
  <c r="I359"/>
  <c r="J359"/>
  <c r="K359"/>
  <c r="T359"/>
  <c r="U359"/>
  <c r="W359"/>
  <c r="X353"/>
  <c r="X355"/>
  <c r="X352"/>
  <c r="X354"/>
  <c r="X346"/>
  <c r="V344"/>
  <c r="V296"/>
  <c r="V302"/>
  <c r="V294"/>
  <c r="F292"/>
  <c r="G292"/>
  <c r="I292"/>
  <c r="J292"/>
  <c r="K292"/>
  <c r="T292"/>
  <c r="U292"/>
  <c r="V292"/>
  <c r="W292"/>
  <c r="Y292" s="1"/>
  <c r="E292"/>
  <c r="V291"/>
  <c r="H284"/>
  <c r="H285"/>
  <c r="X285" s="1"/>
  <c r="H286"/>
  <c r="X286" s="1"/>
  <c r="H287"/>
  <c r="X287" s="1"/>
  <c r="F268"/>
  <c r="G268"/>
  <c r="I268"/>
  <c r="J268"/>
  <c r="K268"/>
  <c r="T268"/>
  <c r="U268"/>
  <c r="W268"/>
  <c r="E268"/>
  <c r="V265"/>
  <c r="H265" s="1"/>
  <c r="X265" s="1"/>
  <c r="V264"/>
  <c r="H264" s="1"/>
  <c r="F263"/>
  <c r="G263"/>
  <c r="I263"/>
  <c r="J263"/>
  <c r="K263"/>
  <c r="T263"/>
  <c r="U263"/>
  <c r="W263"/>
  <c r="E263"/>
  <c r="X214"/>
  <c r="F212"/>
  <c r="G212"/>
  <c r="I212"/>
  <c r="J212"/>
  <c r="K212"/>
  <c r="T212"/>
  <c r="U212"/>
  <c r="W212"/>
  <c r="F210"/>
  <c r="G210"/>
  <c r="I210"/>
  <c r="J210"/>
  <c r="K210"/>
  <c r="T210"/>
  <c r="U210"/>
  <c r="W210"/>
  <c r="Y210" s="1"/>
  <c r="F208"/>
  <c r="G208"/>
  <c r="I208"/>
  <c r="J208"/>
  <c r="K208"/>
  <c r="T208"/>
  <c r="T207" s="1"/>
  <c r="U208"/>
  <c r="W208"/>
  <c r="Y146"/>
  <c r="V193"/>
  <c r="V192" s="1"/>
  <c r="F138"/>
  <c r="G138"/>
  <c r="I138"/>
  <c r="J138"/>
  <c r="K138"/>
  <c r="T138"/>
  <c r="U138"/>
  <c r="W138"/>
  <c r="F133"/>
  <c r="G133"/>
  <c r="I133"/>
  <c r="J133"/>
  <c r="K133"/>
  <c r="T133"/>
  <c r="U133"/>
  <c r="W133"/>
  <c r="F131"/>
  <c r="G131"/>
  <c r="I131"/>
  <c r="J131"/>
  <c r="K131"/>
  <c r="T131"/>
  <c r="U131"/>
  <c r="W131"/>
  <c r="F129"/>
  <c r="G129"/>
  <c r="I129"/>
  <c r="J129"/>
  <c r="K129"/>
  <c r="T129"/>
  <c r="U129"/>
  <c r="W129"/>
  <c r="F125"/>
  <c r="G125"/>
  <c r="I125"/>
  <c r="J125"/>
  <c r="K125"/>
  <c r="T125"/>
  <c r="U125"/>
  <c r="W125"/>
  <c r="F122"/>
  <c r="G122"/>
  <c r="I122"/>
  <c r="J122"/>
  <c r="K122"/>
  <c r="T122"/>
  <c r="U122"/>
  <c r="W122"/>
  <c r="V74"/>
  <c r="H74" s="1"/>
  <c r="X74" s="1"/>
  <c r="Y72"/>
  <c r="V13"/>
  <c r="H13" s="1"/>
  <c r="X13" s="1"/>
  <c r="V14"/>
  <c r="H14" s="1"/>
  <c r="V15"/>
  <c r="H15" s="1"/>
  <c r="X15" s="1"/>
  <c r="V16"/>
  <c r="H16" s="1"/>
  <c r="X16" s="1"/>
  <c r="V17"/>
  <c r="H17" s="1"/>
  <c r="X17" s="1"/>
  <c r="V18"/>
  <c r="H18" s="1"/>
  <c r="X18" s="1"/>
  <c r="V19"/>
  <c r="H19" s="1"/>
  <c r="X19" s="1"/>
  <c r="V20"/>
  <c r="H20" s="1"/>
  <c r="X20" s="1"/>
  <c r="V21"/>
  <c r="H21" s="1"/>
  <c r="X21" s="1"/>
  <c r="V22"/>
  <c r="H22" s="1"/>
  <c r="X22" s="1"/>
  <c r="V23"/>
  <c r="H23" s="1"/>
  <c r="X23" s="1"/>
  <c r="V12"/>
  <c r="H12" s="1"/>
  <c r="X12" s="1"/>
  <c r="F11"/>
  <c r="G11"/>
  <c r="I11"/>
  <c r="I10" s="1"/>
  <c r="J11"/>
  <c r="K11"/>
  <c r="T11"/>
  <c r="T10" s="1"/>
  <c r="T56" s="1"/>
  <c r="U11"/>
  <c r="U10" s="1"/>
  <c r="U56" s="1"/>
  <c r="W11"/>
  <c r="E11"/>
  <c r="V243"/>
  <c r="V242" s="1"/>
  <c r="X351"/>
  <c r="X350"/>
  <c r="X349"/>
  <c r="V326"/>
  <c r="V325" s="1"/>
  <c r="V269"/>
  <c r="V268" s="1"/>
  <c r="V262"/>
  <c r="H262" s="1"/>
  <c r="X262" s="1"/>
  <c r="V261"/>
  <c r="H261" s="1"/>
  <c r="F260"/>
  <c r="G260"/>
  <c r="I260"/>
  <c r="J260"/>
  <c r="K260"/>
  <c r="T260"/>
  <c r="U260"/>
  <c r="W260"/>
  <c r="E260"/>
  <c r="V259"/>
  <c r="H259" s="1"/>
  <c r="F258"/>
  <c r="G258"/>
  <c r="I258"/>
  <c r="J258"/>
  <c r="K258"/>
  <c r="T258"/>
  <c r="U258"/>
  <c r="W258"/>
  <c r="E258"/>
  <c r="V123"/>
  <c r="H123" s="1"/>
  <c r="X123" s="1"/>
  <c r="F371"/>
  <c r="F370" s="1"/>
  <c r="G371"/>
  <c r="G370" s="1"/>
  <c r="I371"/>
  <c r="I370" s="1"/>
  <c r="J371"/>
  <c r="J370" s="1"/>
  <c r="K371"/>
  <c r="K370" s="1"/>
  <c r="T371"/>
  <c r="T370" s="1"/>
  <c r="U371"/>
  <c r="U370" s="1"/>
  <c r="W371"/>
  <c r="W370" s="1"/>
  <c r="E371"/>
  <c r="E370" s="1"/>
  <c r="V360"/>
  <c r="H360" s="1"/>
  <c r="E359"/>
  <c r="F357"/>
  <c r="F257" s="1"/>
  <c r="G357"/>
  <c r="G257" s="1"/>
  <c r="I357"/>
  <c r="I257" s="1"/>
  <c r="J357"/>
  <c r="J257" s="1"/>
  <c r="K357"/>
  <c r="K257" s="1"/>
  <c r="T357"/>
  <c r="T257" s="1"/>
  <c r="U357"/>
  <c r="U257" s="1"/>
  <c r="W357"/>
  <c r="W257" s="1"/>
  <c r="V358"/>
  <c r="H358" s="1"/>
  <c r="X358" s="1"/>
  <c r="X357" s="1"/>
  <c r="E357"/>
  <c r="E257" s="1"/>
  <c r="V267"/>
  <c r="H267" s="1"/>
  <c r="F266"/>
  <c r="G266"/>
  <c r="I266"/>
  <c r="J266"/>
  <c r="K266"/>
  <c r="T266"/>
  <c r="U266"/>
  <c r="W266"/>
  <c r="E266"/>
  <c r="H148"/>
  <c r="X148" s="1"/>
  <c r="V59"/>
  <c r="V58" s="1"/>
  <c r="V25"/>
  <c r="H25" s="1"/>
  <c r="X25" s="1"/>
  <c r="I120"/>
  <c r="I57" s="1"/>
  <c r="V93"/>
  <c r="H93" s="1"/>
  <c r="V121"/>
  <c r="H121" s="1"/>
  <c r="W120"/>
  <c r="W57" s="1"/>
  <c r="V139"/>
  <c r="H139" s="1"/>
  <c r="V140"/>
  <c r="H140" s="1"/>
  <c r="X140" s="1"/>
  <c r="V172"/>
  <c r="V171" s="1"/>
  <c r="V372"/>
  <c r="V94"/>
  <c r="H94" s="1"/>
  <c r="X94" s="1"/>
  <c r="T120"/>
  <c r="T57" s="1"/>
  <c r="U120"/>
  <c r="U57" s="1"/>
  <c r="K120"/>
  <c r="K57" s="1"/>
  <c r="J120"/>
  <c r="J57" s="1"/>
  <c r="F120"/>
  <c r="F57" s="1"/>
  <c r="G120"/>
  <c r="G57" s="1"/>
  <c r="V90"/>
  <c r="H90" s="1"/>
  <c r="X90" s="1"/>
  <c r="V91"/>
  <c r="H91" s="1"/>
  <c r="X91" s="1"/>
  <c r="V92"/>
  <c r="H92" s="1"/>
  <c r="X92" s="1"/>
  <c r="V141"/>
  <c r="H141" s="1"/>
  <c r="X141" s="1"/>
  <c r="V142"/>
  <c r="H142" s="1"/>
  <c r="X142" s="1"/>
  <c r="V160"/>
  <c r="H269"/>
  <c r="H268" s="1"/>
  <c r="X348"/>
  <c r="H292"/>
  <c r="X292"/>
  <c r="Y343"/>
  <c r="V300" l="1"/>
  <c r="Y359"/>
  <c r="V293"/>
  <c r="T375"/>
  <c r="G375"/>
  <c r="H59"/>
  <c r="H58" s="1"/>
  <c r="U375"/>
  <c r="F375"/>
  <c r="V174"/>
  <c r="H174" s="1"/>
  <c r="X174" s="1"/>
  <c r="Y174"/>
  <c r="K375"/>
  <c r="Y138"/>
  <c r="V112"/>
  <c r="H68"/>
  <c r="E10"/>
  <c r="E56" s="1"/>
  <c r="E389"/>
  <c r="K10"/>
  <c r="K56" s="1"/>
  <c r="K389"/>
  <c r="F10"/>
  <c r="F56" s="1"/>
  <c r="F389"/>
  <c r="V343"/>
  <c r="H344"/>
  <c r="G10"/>
  <c r="G56" s="1"/>
  <c r="G389"/>
  <c r="X284"/>
  <c r="X283" s="1"/>
  <c r="H283"/>
  <c r="V159"/>
  <c r="V379"/>
  <c r="W10"/>
  <c r="W56" s="1"/>
  <c r="W389"/>
  <c r="J10"/>
  <c r="J56" s="1"/>
  <c r="J389"/>
  <c r="I56"/>
  <c r="I389"/>
  <c r="Y208"/>
  <c r="Y212"/>
  <c r="H115"/>
  <c r="Y205"/>
  <c r="H301"/>
  <c r="Y238"/>
  <c r="Y233"/>
  <c r="Y215"/>
  <c r="H193"/>
  <c r="Y266"/>
  <c r="Y258"/>
  <c r="Y260"/>
  <c r="H296"/>
  <c r="X296" s="1"/>
  <c r="Y263"/>
  <c r="H291"/>
  <c r="V258"/>
  <c r="Y120"/>
  <c r="Y125"/>
  <c r="Y131"/>
  <c r="Y268"/>
  <c r="H243"/>
  <c r="H242" s="1"/>
  <c r="H224"/>
  <c r="H222" s="1"/>
  <c r="H218"/>
  <c r="H217" s="1"/>
  <c r="V215"/>
  <c r="H160"/>
  <c r="J207"/>
  <c r="H144"/>
  <c r="V143"/>
  <c r="Y89"/>
  <c r="V359"/>
  <c r="V266"/>
  <c r="Y122"/>
  <c r="Y129"/>
  <c r="Y133"/>
  <c r="H113"/>
  <c r="Y357"/>
  <c r="H298"/>
  <c r="V120"/>
  <c r="K207"/>
  <c r="F207"/>
  <c r="H302"/>
  <c r="H294"/>
  <c r="G207"/>
  <c r="V210"/>
  <c r="H210" s="1"/>
  <c r="V208"/>
  <c r="H208" s="1"/>
  <c r="V212"/>
  <c r="H212" s="1"/>
  <c r="V146"/>
  <c r="V137" s="1"/>
  <c r="V125"/>
  <c r="V129"/>
  <c r="V131"/>
  <c r="H131" s="1"/>
  <c r="X131" s="1"/>
  <c r="V133"/>
  <c r="H133" s="1"/>
  <c r="X133" s="1"/>
  <c r="H125"/>
  <c r="X125" s="1"/>
  <c r="H129"/>
  <c r="X129" s="1"/>
  <c r="X269"/>
  <c r="X268" s="1"/>
  <c r="I207"/>
  <c r="V371"/>
  <c r="V370" s="1"/>
  <c r="H372"/>
  <c r="H152"/>
  <c r="X152" s="1"/>
  <c r="H239"/>
  <c r="H238" s="1"/>
  <c r="V238"/>
  <c r="V233" s="1"/>
  <c r="Y58"/>
  <c r="Y220"/>
  <c r="H172"/>
  <c r="H171" s="1"/>
  <c r="H73"/>
  <c r="H72" s="1"/>
  <c r="V72"/>
  <c r="U207"/>
  <c r="X150"/>
  <c r="X345"/>
  <c r="V357"/>
  <c r="V257" s="1"/>
  <c r="X114"/>
  <c r="E207"/>
  <c r="Y112"/>
  <c r="Y371"/>
  <c r="Y242"/>
  <c r="V263"/>
  <c r="V11"/>
  <c r="Y11"/>
  <c r="Y10" s="1"/>
  <c r="V122"/>
  <c r="V260"/>
  <c r="H326"/>
  <c r="W207"/>
  <c r="X264"/>
  <c r="X263" s="1"/>
  <c r="H263"/>
  <c r="H206"/>
  <c r="H147"/>
  <c r="H357"/>
  <c r="X14"/>
  <c r="X11" s="1"/>
  <c r="X389" s="1"/>
  <c r="H11"/>
  <c r="H359"/>
  <c r="X360"/>
  <c r="X359" s="1"/>
  <c r="X93"/>
  <c r="H260"/>
  <c r="X261"/>
  <c r="X260" s="1"/>
  <c r="X211"/>
  <c r="X210" s="1"/>
  <c r="Y370"/>
  <c r="X209"/>
  <c r="X208" s="1"/>
  <c r="X139"/>
  <c r="X138" s="1"/>
  <c r="H138"/>
  <c r="X121"/>
  <c r="X120" s="1"/>
  <c r="H120"/>
  <c r="X267"/>
  <c r="X266" s="1"/>
  <c r="H266"/>
  <c r="H258"/>
  <c r="X259"/>
  <c r="X258" s="1"/>
  <c r="X122"/>
  <c r="H122"/>
  <c r="X213"/>
  <c r="X212" s="1"/>
  <c r="X173"/>
  <c r="V138"/>
  <c r="H300" l="1"/>
  <c r="H233"/>
  <c r="X298"/>
  <c r="H293"/>
  <c r="X59"/>
  <c r="X58" s="1"/>
  <c r="E375"/>
  <c r="E376" s="1"/>
  <c r="E377" s="1"/>
  <c r="J375"/>
  <c r="I375"/>
  <c r="Y257"/>
  <c r="X224"/>
  <c r="X222" s="1"/>
  <c r="H343"/>
  <c r="X344"/>
  <c r="X343" s="1"/>
  <c r="H112"/>
  <c r="X291"/>
  <c r="X115"/>
  <c r="X302"/>
  <c r="H159"/>
  <c r="H379"/>
  <c r="V10"/>
  <c r="V56" s="1"/>
  <c r="V389"/>
  <c r="H10"/>
  <c r="H56" s="1"/>
  <c r="H389"/>
  <c r="X10"/>
  <c r="X56" s="1"/>
  <c r="X73"/>
  <c r="X72" s="1"/>
  <c r="X193"/>
  <c r="H192"/>
  <c r="Y207"/>
  <c r="H215"/>
  <c r="X218"/>
  <c r="X301"/>
  <c r="X300" s="1"/>
  <c r="X239"/>
  <c r="X238" s="1"/>
  <c r="X326"/>
  <c r="X325" s="1"/>
  <c r="H325"/>
  <c r="X243"/>
  <c r="X242" s="1"/>
  <c r="X233" s="1"/>
  <c r="X160"/>
  <c r="X144"/>
  <c r="X143" s="1"/>
  <c r="H143"/>
  <c r="F376"/>
  <c r="F377" s="1"/>
  <c r="G376"/>
  <c r="G377" s="1"/>
  <c r="X113"/>
  <c r="H146"/>
  <c r="Y57"/>
  <c r="X294"/>
  <c r="V207"/>
  <c r="H207" s="1"/>
  <c r="H371"/>
  <c r="H370" s="1"/>
  <c r="X372"/>
  <c r="X371" s="1"/>
  <c r="X370" s="1"/>
  <c r="X68"/>
  <c r="X172"/>
  <c r="X171" s="1"/>
  <c r="X147"/>
  <c r="X146" s="1"/>
  <c r="Y56"/>
  <c r="Y137"/>
  <c r="X206"/>
  <c r="X205" s="1"/>
  <c r="X196" s="1"/>
  <c r="H205"/>
  <c r="H196" s="1"/>
  <c r="X207"/>
  <c r="H137" l="1"/>
  <c r="H257"/>
  <c r="X293"/>
  <c r="X257" s="1"/>
  <c r="X112"/>
  <c r="X159"/>
  <c r="X379"/>
  <c r="X217"/>
  <c r="X215" s="1"/>
  <c r="U376"/>
  <c r="Y204"/>
  <c r="T376" l="1"/>
  <c r="Y203"/>
  <c r="V95"/>
  <c r="V89" l="1"/>
  <c r="V57" s="1"/>
  <c r="Y202"/>
  <c r="W201"/>
  <c r="W196" s="1"/>
  <c r="H95"/>
  <c r="H89" s="1"/>
  <c r="H57" s="1"/>
  <c r="V375" l="1"/>
  <c r="H375"/>
  <c r="Y201"/>
  <c r="W375"/>
  <c r="X95"/>
  <c r="X89" l="1"/>
  <c r="X57" s="1"/>
  <c r="Y196"/>
  <c r="Y375" l="1"/>
  <c r="W376"/>
  <c r="W377" s="1"/>
  <c r="V376"/>
  <c r="Y376" l="1"/>
  <c r="Y377"/>
  <c r="K376" l="1"/>
  <c r="H376"/>
  <c r="H377" s="1"/>
  <c r="J376"/>
  <c r="I376"/>
  <c r="X192"/>
  <c r="X137" s="1"/>
  <c r="X375" l="1"/>
  <c r="X376" s="1"/>
  <c r="X377" s="1"/>
</calcChain>
</file>

<file path=xl/sharedStrings.xml><?xml version="1.0" encoding="utf-8"?>
<sst xmlns="http://schemas.openxmlformats.org/spreadsheetml/2006/main" count="562" uniqueCount="305">
  <si>
    <t>Код типової відомчої класифікації видатків місцевих бюджетів</t>
  </si>
  <si>
    <t>Назва головного розпорядника коштів</t>
  </si>
  <si>
    <t>Капітальний ремонт інших об’єктів</t>
  </si>
  <si>
    <t>Придбання обладнання і предметів довгострокового користування</t>
  </si>
  <si>
    <t>Назва об"єкту відповідно до проектно- кошторисної документації, тощо</t>
  </si>
  <si>
    <t xml:space="preserve"> </t>
  </si>
  <si>
    <t>Виконавчий комітет Ніжинської міської ради</t>
  </si>
  <si>
    <t>№ п/п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</si>
  <si>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</si>
  <si>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</si>
  <si>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Кап. ремонт інших об’єктів</t>
  </si>
  <si>
    <t xml:space="preserve"> Капітальний ремонт інформаційно-аналітичного центру</t>
  </si>
  <si>
    <t xml:space="preserve"> Капітальний ремонт неврологічного відділення</t>
  </si>
  <si>
    <t>Кап ремонт інших об’єктів</t>
  </si>
  <si>
    <t>,</t>
  </si>
  <si>
    <t>ЗАЛИШОК ЛІМІТУ</t>
  </si>
  <si>
    <t>3132</t>
  </si>
  <si>
    <t>3110</t>
  </si>
  <si>
    <t xml:space="preserve"> Кап.рем.головного корпусу ЦМЛ. В т.ч.ПВР</t>
  </si>
  <si>
    <t>Профінанс.з почат.року</t>
  </si>
  <si>
    <t>Фінансове управління</t>
  </si>
  <si>
    <t>Управління житлово-комун.господарства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</si>
  <si>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</si>
  <si>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</si>
  <si>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</si>
  <si>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</si>
  <si>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Капітальний  ремонт опалювальної системи ДНЗ №25 вт.ч. ПВР</t>
  </si>
  <si>
    <t>3210</t>
  </si>
  <si>
    <t>12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</si>
  <si>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</si>
  <si>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</si>
  <si>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</si>
  <si>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</si>
  <si>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</si>
  <si>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</si>
  <si>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Капітальний ремонт інших об'єктів</t>
  </si>
  <si>
    <t>Будівництво освітніх установ та закладів</t>
  </si>
  <si>
    <t>Будівництво медичних установ та закладів</t>
  </si>
  <si>
    <t>150101         1217325</t>
  </si>
  <si>
    <t>Будівництво споруд, установ та закладів фізичної культури і спорту</t>
  </si>
  <si>
    <t>150122      1217363</t>
  </si>
  <si>
    <t>% виконання</t>
  </si>
  <si>
    <t>Управління освіти міської ради</t>
  </si>
  <si>
    <t>0617640</t>
  </si>
  <si>
    <t>Заходи з енергозбереження</t>
  </si>
  <si>
    <t>1200000</t>
  </si>
  <si>
    <t>Управління житлово-комунального господарства та будівництва Ніжинської міської ради</t>
  </si>
  <si>
    <t>1217330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</si>
  <si>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</si>
  <si>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</si>
  <si>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</si>
  <si>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</si>
  <si>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</si>
  <si>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>0217660</t>
  </si>
  <si>
    <t>Підготовка земельних ділянок не с/г призначення або прав на них комунальної власності для продажу на земельних торгах та проведення таких торгів</t>
  </si>
  <si>
    <t xml:space="preserve">Придбання обладнання і предметів довгострокового користування 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</si>
  <si>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</si>
  <si>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</si>
  <si>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Проектування, реставрація та охорона пам’яток архітектури</t>
  </si>
  <si>
    <t>Реставрація пам’яток культури історії та архітектури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</si>
  <si>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</si>
  <si>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</si>
  <si>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</si>
  <si>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</si>
  <si>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Управління культури Ніжинської міської ради</t>
  </si>
  <si>
    <t>Проведення навчально-тренувальних зборіві змаганьз алімп.видів спорту</t>
  </si>
  <si>
    <t>0212010</t>
  </si>
  <si>
    <t>Забезпечення діяльності бібліотек</t>
  </si>
  <si>
    <t xml:space="preserve"> Надання дошкільної освiти</t>
  </si>
  <si>
    <t>0216082</t>
  </si>
  <si>
    <t>Капітальний ремонт житлового фонду ((приміщень)</t>
  </si>
  <si>
    <t>0213241</t>
  </si>
  <si>
    <t>Забезпечення діяльності інших закладів у сфері соціального захисту і соціального забезпечення</t>
  </si>
  <si>
    <t>Розроблення схем планування та забудови територій (містобудівна документація)</t>
  </si>
  <si>
    <t>0212100</t>
  </si>
  <si>
    <t>Стоматологічна допомога населенню</t>
  </si>
  <si>
    <t>0217350</t>
  </si>
  <si>
    <t>Внески до статутного капіталу суб’єктів господарювання</t>
  </si>
  <si>
    <t>Управління комунального майна та земельних відносин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</si>
  <si>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</si>
  <si>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</si>
  <si>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</si>
  <si>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РОЗПОДIЛ</t>
  </si>
  <si>
    <t xml:space="preserve">  0210160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</si>
  <si>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</si>
  <si>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</si>
  <si>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</si>
  <si>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</si>
  <si>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</si>
  <si>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 xml:space="preserve">Управління праці і соціального захисту населення міської ради </t>
  </si>
  <si>
    <t>0817520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</si>
  <si>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</si>
  <si>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</si>
  <si>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</si>
  <si>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</si>
  <si>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Програма інформатизації діяльності фінансового управління Ніжинської міської ради на 2020-2022роки</t>
  </si>
  <si>
    <t xml:space="preserve">Видатків на поточний рік </t>
  </si>
  <si>
    <t>Програма інформатизації діяльності Управління освіти Ніжинської міської ради на 2020-2022роки</t>
  </si>
  <si>
    <t>2281</t>
  </si>
  <si>
    <t xml:space="preserve">коштiв бюджету розвитку бюджету  Ніжинської міської ТГ на здiйснення заходiв на будiвництво, реконструкцію i реставрацiю, капітальний ремонт об’єктів виробничої, комунiкацiйної та соцiальної iнфраструктури за об'єктами </t>
  </si>
  <si>
    <t>у 2021 році</t>
  </si>
  <si>
    <t>Будів.інших об’єктів  комунальної власності.</t>
  </si>
  <si>
    <t>Будівництво фонтану на пл. І. Франка в т.ч. ПКД</t>
  </si>
  <si>
    <t>МЦП  "Фінансової підтримки та розвитку КНП "Ніжинський міський пологовий будинок на 2021</t>
  </si>
  <si>
    <t>МЦП  "Фінансової підтримки та розвитку КНП "Ніжинська міська стоматологічна поліклініка" Ніжинської міської ради Чернігівської області на 2021 рік</t>
  </si>
  <si>
    <t>Капітальне будівництва (придбання) житла</t>
  </si>
  <si>
    <t>Міська Програма забезпечення службовим житлом лікарів КНП «Ніжинська ЦМЛ ім.М.Галицького Ніжинської міської ради Чернігівської області на 2020 - 2021 роки</t>
  </si>
  <si>
    <t>Міська Програма забезпечення службовим житлом лікарів КНП «Ніжинський міський пологовий будинок Ніжинської міської ради Чернігівської області» на 2020 - 2021 роки</t>
  </si>
  <si>
    <t>Капітальний ремонт віконних блоків із заміною їх на металопластиков, дверних блоків із заміною на металеві з утеплювачем), в т.ч.ПВР (ЦСССДМ)</t>
  </si>
  <si>
    <t>МЦП "Розробка схем та пректних рішень масового застосування та детального планування  на 2021 рік"</t>
  </si>
  <si>
    <t xml:space="preserve">                                        0611021</t>
  </si>
  <si>
    <t xml:space="preserve">Надання загальної середньої освіти закладами загальної середньої освіти </t>
  </si>
  <si>
    <t>Будівництво установ та закладів соціальної сфери</t>
  </si>
  <si>
    <t>Капітальний ремонт віконних блоків із заміною їх на металопластикові у приміщенні Територіального центру по вул. Шевченка,99Є у м.Ніжині Чернігівської області в т.ч. ПВР</t>
  </si>
  <si>
    <t>Капітальний ремонт віконних блоків із заміною їх на металопластикові у приміщенні центру комплексної реабілітації дітей з інвалідністю "Віра" Ніжинської міської ради в т.ч. ПВР</t>
  </si>
  <si>
    <t>0817323</t>
  </si>
  <si>
    <t>Забез.діяльності палаців і будинків культури, клубів, центр.дозв.та інших клуб.закладів</t>
  </si>
  <si>
    <r>
      <t xml:space="preserve">Придбання музичних інструментів (електрогітара Yamaha - </t>
    </r>
    <r>
      <rPr>
        <b/>
        <i/>
        <sz val="20"/>
        <rFont val="Times New Roman"/>
        <family val="1"/>
        <charset val="204"/>
      </rPr>
      <t>10600</t>
    </r>
    <r>
      <rPr>
        <sz val="20"/>
        <rFont val="Times New Roman"/>
        <family val="1"/>
        <charset val="204"/>
      </rPr>
      <t xml:space="preserve">грн.; бас-гітара Squier - </t>
    </r>
    <r>
      <rPr>
        <b/>
        <i/>
        <sz val="20"/>
        <rFont val="Times New Roman"/>
        <family val="1"/>
        <charset val="204"/>
      </rPr>
      <t>10400</t>
    </r>
    <r>
      <rPr>
        <sz val="20"/>
        <rFont val="Times New Roman"/>
        <family val="1"/>
        <charset val="204"/>
      </rPr>
      <t xml:space="preserve">грн.; клавішний елекроінструмент  Yamaha- </t>
    </r>
    <r>
      <rPr>
        <b/>
        <i/>
        <sz val="20"/>
        <rFont val="Times New Roman"/>
        <family val="1"/>
        <charset val="204"/>
      </rPr>
      <t>12400</t>
    </r>
    <r>
      <rPr>
        <sz val="20"/>
        <rFont val="Times New Roman"/>
        <family val="1"/>
        <charset val="204"/>
      </rPr>
      <t>грн.)</t>
    </r>
  </si>
  <si>
    <t>Інші заходи в галузі культури і мистецтва</t>
  </si>
  <si>
    <t xml:space="preserve">Програма  розвитку культури, мистецтва і  охорони культурної спадщини на 2021рік </t>
  </si>
  <si>
    <t xml:space="preserve">Надання спеціальної освіти мистецьким школам  </t>
  </si>
  <si>
    <r>
      <t xml:space="preserve">Придбання музичних інструментів для ДМШ (флейта - </t>
    </r>
    <r>
      <rPr>
        <b/>
        <i/>
        <sz val="20"/>
        <rFont val="Times New Roman"/>
        <family val="1"/>
        <charset val="204"/>
      </rPr>
      <t>18000</t>
    </r>
    <r>
      <rPr>
        <sz val="20"/>
        <rFont val="Times New Roman"/>
        <family val="1"/>
        <charset val="204"/>
      </rPr>
      <t xml:space="preserve">грн.; бандури (2шт.) - </t>
    </r>
    <r>
      <rPr>
        <b/>
        <i/>
        <sz val="20"/>
        <rFont val="Times New Roman"/>
        <family val="1"/>
        <charset val="204"/>
      </rPr>
      <t>60000</t>
    </r>
    <r>
      <rPr>
        <sz val="20"/>
        <rFont val="Times New Roman"/>
        <family val="1"/>
        <charset val="204"/>
      </rPr>
      <t>грн.;  тромбон.-</t>
    </r>
    <r>
      <rPr>
        <b/>
        <i/>
        <sz val="20"/>
        <rFont val="Times New Roman"/>
        <family val="1"/>
        <charset val="204"/>
      </rPr>
      <t>10 000</t>
    </r>
    <r>
      <rPr>
        <sz val="20"/>
        <rFont val="Times New Roman"/>
        <family val="1"/>
        <charset val="204"/>
      </rPr>
      <t xml:space="preserve"> грн; гітара -</t>
    </r>
    <r>
      <rPr>
        <b/>
        <i/>
        <sz val="20"/>
        <rFont val="Times New Roman"/>
        <family val="1"/>
        <charset val="204"/>
      </rPr>
      <t xml:space="preserve"> 8000</t>
    </r>
    <r>
      <rPr>
        <sz val="20"/>
        <rFont val="Times New Roman"/>
        <family val="1"/>
        <charset val="204"/>
      </rPr>
      <t xml:space="preserve">грн.; скрипка - </t>
    </r>
    <r>
      <rPr>
        <b/>
        <i/>
        <sz val="20"/>
        <rFont val="Times New Roman"/>
        <family val="1"/>
        <charset val="204"/>
      </rPr>
      <t>6000</t>
    </r>
    <r>
      <rPr>
        <sz val="20"/>
        <rFont val="Times New Roman"/>
        <family val="1"/>
        <charset val="204"/>
      </rPr>
      <t xml:space="preserve">грн.; акустична система - </t>
    </r>
    <r>
      <rPr>
        <b/>
        <i/>
        <sz val="20"/>
        <rFont val="Times New Roman"/>
        <family val="1"/>
        <charset val="204"/>
      </rPr>
      <t>12000</t>
    </r>
    <r>
      <rPr>
        <sz val="20"/>
        <rFont val="Times New Roman"/>
        <family val="1"/>
        <charset val="204"/>
      </rPr>
      <t>грн.)</t>
    </r>
  </si>
  <si>
    <t>Придбання музичних інструментів для ДХШ (скрипки (6шт.*6000)</t>
  </si>
  <si>
    <t>Науково-проекна документація на реставрацію меморіального будинку -музею Юрія Лисянського (в т.ч.проект пристосування з урахуванням концептуальних рішень)</t>
  </si>
  <si>
    <t>Стіл тенісний вуличний 2 шт</t>
  </si>
  <si>
    <t>Табло світлодіодне електр. 1шт. *13 000грнн,трибуна модульна з накриттям 2шт.-100000грн - Стадіон "Спартак"</t>
  </si>
  <si>
    <t>Міні мобільний  тренажерний спортивний комплекс для спорт.майд по вул. Синяківська,49/57</t>
  </si>
  <si>
    <t>Керівництво і управління у відповідній сфері у містах (місті Києві), селищах, селах, територіальних громадах</t>
  </si>
  <si>
    <t>Придбання мікроавтобуса</t>
  </si>
  <si>
    <t>Будівництво скейт-парку, в т.ч.ПКД</t>
  </si>
  <si>
    <t>Будівництво системи відеоспостереження прилеглої території залізничного вокзалу в м. Ніжинв т.ч. ПКД</t>
  </si>
  <si>
    <t>Будівництво системи передачі даних та відеоспостереження м. Ніжин, Чернігівської обл.в т.ч. ПКД</t>
  </si>
  <si>
    <t>Капітальний ремонт внутрішніх мереж харчоблоку (водопровідної,каналізаційної, електричної, вентиляційної) за адр.вул. Московська,21  в т.ч. ПКД</t>
  </si>
  <si>
    <t xml:space="preserve">Капітальний ремонт огорожі скверу ім. М. Гоголя, в т.ч. ПКД </t>
  </si>
  <si>
    <t>Реконструкція скверу Б.Хмельницького, в т.ч. ПКД</t>
  </si>
  <si>
    <t xml:space="preserve">Реалізація проектів з реконструкції, капітального ремонту приймальних відділень в опрних закладах охорони здоров’я у госпітальних округах 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</si>
  <si>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ПКД</t>
  </si>
  <si>
    <t>Капітальний ремонт тротуару по вул.Широкомагерська м.Ніжин в т.ч. ПКД</t>
  </si>
  <si>
    <t>Капітальний ремонт дороги по вул.Незалежності на ділянці від вул.Синіківська до вул.Генерала Корчагіна м.Ніжин (розроблення ПКД)</t>
  </si>
  <si>
    <t>Капітальний ремонт дороги по вул.Сакко і Ванцетті м.Ніжин (розроблення ПКД)</t>
  </si>
  <si>
    <t>Капітальний ремонт дороги по вул.Успенська м.Ніжин (розроблення ПКД)</t>
  </si>
  <si>
    <t>Капітальний ремонт дороги по вул. Богушевича в м. Ніжин, Чернігівської обл., в т.ч. ПКД</t>
  </si>
  <si>
    <t>Капітальний ремонт дороги по вул. Братів Зосим в м. Ніжин, Чернігівської обл., в т.ч. ПКД</t>
  </si>
  <si>
    <t>Інша діяльність у сфері екології та охорони природних ресурсів</t>
  </si>
  <si>
    <t>3110160</t>
  </si>
  <si>
    <t>Міська програма реалізації повноважень міської ради у галузі земельних відносин на 2021рік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</si>
  <si>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</si>
  <si>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</si>
  <si>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Капітальний ремонт шляхом проведення комплексної термомодернізації об’єкту Ніжинська загальноосвітня школа I-III ст. №10 Ніжинської міської ради Чернігівської обл.за адресоою м.Ніжин, вул.Московська,54 Чернігівської обл.в т.ч.ПКД</t>
  </si>
  <si>
    <t>Будівництво ФОК з басейнами (типової будівлі басейну "Н2О-Classic") по вул.Незалежності, м.Ніжин, Чернігівська обл., в т.ч.ПВР</t>
  </si>
  <si>
    <t>Капітальний ремонт шляхом проведення комплексної термомодернізації об’єкту  Ніжинська загальноосвітня школа І-ІІІ ст. №10 Ніжинської міської ради Чернігівської області за адресою м.Ніжин, вул.Московська,54 Чернігівської області (залучені кошти від міжнародної фінансової установи Північної Екологічної Фінансової Корпорації (Нордік Інвайронмент Файненс Корпорейшн-НЕФКО в т.ч. вільний залишок - 751102,30))</t>
  </si>
  <si>
    <t>1217325</t>
  </si>
  <si>
    <t>Будівництво артезіанської свердловини в с.Переяслівка, в т.ч. ПКД</t>
  </si>
  <si>
    <t xml:space="preserve">МЦП "Розвитку та фінансової підтримки комунальних підприємств м.Ніжина на 2021 рік"( КП "ВУКГ"-придбання машини МДКЗ-12 з вакуумним підмітально-прибиральним обладнанням, піскорозкидувальним обладнанням та поворотним відвалом на базі шасі МАЗ 5340 С2-493750грн, сміттєвозу з заднім завантаженням АТ4021 DAYUM CGC1120-346000грн; КП Відділ арх.-тех.планування та проектування"- 25000грн придбання оргтехніки) </t>
  </si>
  <si>
    <t xml:space="preserve">Проект переможець Громад.бюджету "Молодь Records" </t>
  </si>
  <si>
    <t>Співфінансування субвенції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 (харчоблоків) закладів загальної середньої освіти</t>
  </si>
  <si>
    <t>Проект переможець Громад.бюджету "Спортивне містечко(ігровий комплекс, спортивний комплекс, вуличні тренажери) для учнів гімназії та мешканців мікрорайону (територія гімназії №2)</t>
  </si>
  <si>
    <t>Проект переможець Громад.бюджету "Розумні та веселі перерви"</t>
  </si>
  <si>
    <t>0611041</t>
  </si>
  <si>
    <r>
      <t>Субвенція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 (харчоблоків) закладів загальної середньої освіти</t>
    </r>
    <r>
      <rPr>
        <b/>
        <sz val="20"/>
        <color indexed="8"/>
        <rFont val="Times New Roman"/>
        <family val="1"/>
        <charset val="204"/>
      </rPr>
      <t>(вільний залишок)</t>
    </r>
  </si>
  <si>
    <t>Капітальний ремонт частини даху ЗОШ №7,м.Ніжин, вул.Гоголя,15, Чернігівська обл., в т.ч. ПВР</t>
  </si>
  <si>
    <t>Капітальний ремонт харчоблоку ННВК №16 "Престиж",м.Ніжин, 3-й Мікрорайон,11, Чернігівська обл., в т.ч. ПВР</t>
  </si>
  <si>
    <t>Проект переможець Громад.бюджету "Світ медіа стає ближчим"</t>
  </si>
  <si>
    <t>Проект переможець Громад.бюджету "Створення простору для занять із стрітболу "Стрітбол-Ніжин"</t>
  </si>
  <si>
    <t>Експлуатація та технічне обслуговування житлового фонду</t>
  </si>
  <si>
    <t>МЦП співфінансування робіт з ремонту багатоквартирних житлових будинків Ніжинської міської тертторіальної громади на 2021 рік</t>
  </si>
  <si>
    <t>0218110</t>
  </si>
  <si>
    <t>Заходи із запобігання та ліквідації надзвичайних ситуацій та наслідків стихійного лиха</t>
  </si>
  <si>
    <t>Міська цільова програма цивільного захисту м.Ніжина на 2021 рік (нове будівництво міської автоматизованої системи центрального оповіщення м.Ніжина)</t>
  </si>
  <si>
    <t>Реконструкція будівлі ФОКу з прибудовою вхідного вузла та пожежного виходу за адресою вул.Шевченка,103, м.Ніжин, Чернігівська обл., в т.ч. ПВР</t>
  </si>
  <si>
    <t>Надання освіти за рахунок субвенції з ДБ МБ на надання державної підтримки особам з особливими освітніми потребами</t>
  </si>
  <si>
    <t>Субвенція з МБ на надання державної підтримки особам з особливими освітніми потребами за рахунок відповідної субвенції з ДБ</t>
  </si>
  <si>
    <t>освіта</t>
  </si>
  <si>
    <t>ГРОМАДСЬКИЙ БЮДЖЕТ</t>
  </si>
  <si>
    <t>модоліжний центр</t>
  </si>
  <si>
    <t>культура</t>
  </si>
  <si>
    <t>спорт</t>
  </si>
  <si>
    <t>Всього по громадському бюджету:</t>
  </si>
  <si>
    <r>
      <t xml:space="preserve">НЕФКО -  </t>
    </r>
    <r>
      <rPr>
        <sz val="20"/>
        <rFont val="Times New Roman"/>
        <family val="1"/>
        <charset val="204"/>
      </rPr>
      <t>Капітальний ремонт шляхом проведення комплексної термомодернізації об’єкту  Ніжинська загальноосвітня школа І-ІІІ ст. №10</t>
    </r>
  </si>
  <si>
    <t>0213121</t>
  </si>
  <si>
    <t>Утримання та забезпечення діяльності центрів соціальних служб</t>
  </si>
  <si>
    <t>Придбання холодильника</t>
  </si>
  <si>
    <t>Проведення навчально-тренувальних зборів і змагнь з олімпійських видів спорту</t>
  </si>
  <si>
    <t>Придбання телевізора Smart-TV для Федерації шахів</t>
  </si>
  <si>
    <t xml:space="preserve">Придбання стелажів для обладнання кімнати-виставки футбольних нагород </t>
  </si>
  <si>
    <t>Капітальний ремонт боксерського залу за адр.вул. Прилуцька,156, в т. ч. ПКД</t>
  </si>
  <si>
    <t>МЦП співфінансування робіт з ремонту та утримання фасадів багатоквартирних житлових будинків центральних вулиць м. Ніжина на 2021 рік</t>
  </si>
  <si>
    <t>Організація благоустрою населених пунктів</t>
  </si>
  <si>
    <t>Будівництво відкритого резервуару для збору поверхневих атмосферних опадів по вул. Незалежності в м.Ніжин Чернігівської обл, в т. ч. ПКД</t>
  </si>
  <si>
    <t>Будівництво протипожежного водопостачання до полігону ТПВ по вул. Прилуцька з підключенням до існуючої мережі водопостачання міста, в т. ч. ПКД</t>
  </si>
  <si>
    <t xml:space="preserve">Програма  інформатизації діяльності Управління житлово-комунального господарства та будівництва Ніжинської міської ради Чернігівської області  на 2020-2022  роки
</t>
  </si>
  <si>
    <t>Придбання саджанців</t>
  </si>
  <si>
    <t>Проект переможець Громад.бюджету "Світ медіа стає ближчим"(4030)</t>
  </si>
  <si>
    <t>Проект переможець Громад.бюджету "Світ медіа стає ближчим"(7520)</t>
  </si>
  <si>
    <t>0217670</t>
  </si>
  <si>
    <t>МЦП "Фінансової підтримки КНП «Ніжинська ЦМЛ ім.М.Галицького Ніжинської міської ради Чернігівської області на 2021 рік</t>
  </si>
  <si>
    <t>0611154</t>
  </si>
  <si>
    <t>Забезпечення діяльності ІРЦ за рахунок залишку коштів за освітньою субвенцією (крім залишку…</t>
  </si>
  <si>
    <t>Вільний залишок субвенції з обласного бюджету на здійснення переданих видатків у сфері освіти за рахунок коштів освітньої субвенції (на оплату праці з нарахуванням педпрацівників ІРЦ), оновлення матеріально-технічної бази</t>
  </si>
  <si>
    <t>0611200</t>
  </si>
  <si>
    <t>0617321</t>
  </si>
  <si>
    <t>Субвенція з МБ на надання державної підтримки особам з особливими освітніми потребами за рахунок відповідної субвенції з ДБ на 2021 рік</t>
  </si>
  <si>
    <t>Цільова програма проведення археологічних досліджень в м.Ніжин на 2017-2021роки</t>
  </si>
  <si>
    <t>Мінімобільні спортивні тренажери вул.Шевченка,104 та вул.Шевченка,114</t>
  </si>
  <si>
    <t>Реконструкція вбудовано-прибудованого нежитлового приміщення " Аптека" за адресою: вул.Овдіївська,5,м.Ніжин,Чернігівська обл.під адмінприміщення, в т.ч.ПКД</t>
  </si>
  <si>
    <t>Будівництво ЛЕП по вул.Арвата, Афганців, П.Морозова із встановленням КТП в м.Ніжин Чернігівської обл., в т.ч. ПВР</t>
  </si>
  <si>
    <t>Реконструкція самопливного колектору по вул.Шевченка та вул.Синяківська в м.Ніжин Чернігівської обл., в т.ч.ПКД</t>
  </si>
  <si>
    <t>Капітальний ремонт дороги вул.Гоголя м.Ніжин, Чернігівської обл., в т.ч. ПКД</t>
  </si>
  <si>
    <t xml:space="preserve">Капітальний ремонт пішохідної зони між проїжджими частинами вул.Шевченка на ділянці від площі ім.І.Франка до вул.Козача в м.Ніжин, Чернігівської обл. в т.ч ПКД                                                                                                    </t>
  </si>
  <si>
    <t xml:space="preserve">МЦП оснащення медичною технікою та виробами медичного призначення на 2020-2022 рр. </t>
  </si>
  <si>
    <t xml:space="preserve">Бюджет розвитку без субвенцій </t>
  </si>
  <si>
    <t>Субвенції з ДБ</t>
  </si>
  <si>
    <t>Експозиційні стенди для облаштування кімнати виставки по футболу</t>
  </si>
  <si>
    <t xml:space="preserve">Капітальний ремонт приміщення туалету в парку ім.Т.Шевченка, в т.ч. ПКД </t>
  </si>
  <si>
    <t xml:space="preserve">Капітальний ремонт мереж водопостачання та каналізації до туалету в парку ім.Т.Шевченка, в т.ч. ПКД </t>
  </si>
  <si>
    <t>Капітальний ремонт під’їздної дороги до стадіону "Спартак" м.Ніжин Чернігівської обл., в т.ч. ПКД</t>
  </si>
  <si>
    <t>Капітальний ремонт санвузла Ніжинської гімназії №2, Ніжинської міської ради, Чернігівської обл.</t>
  </si>
  <si>
    <t>Капітальний ремонт частини даху будівлі Територіального центру по вул. Шевченка,99Є у м.Ніжині Чернігівської області в т.ч. ПВР</t>
  </si>
  <si>
    <t>Субвенція з ДБ МБ на розвиток мережі центрів надання адміністративних послуг</t>
  </si>
  <si>
    <t>виконком</t>
  </si>
  <si>
    <t>0213124</t>
  </si>
  <si>
    <t>Створення та забез.діяльн.спец.служб підтримки осіб, які постраждали від домаш.насильства та/або насильства за ознакою статі</t>
  </si>
  <si>
    <t>Субвенція з держ.бюджету місц.бюджетам на створення мережі спеціалізованих служб підтримки осіб, які постраждали від домаш.насильства та/або насильства за ознакою статі</t>
  </si>
  <si>
    <t>Виконання заходів , спрямованих на забез.якісної,сучасної та доступ. Загальної середньої освіти "Нова українська школа" за рахунок субвенції з держ.бюджету місцевим бюджетам</t>
  </si>
  <si>
    <t>Субвенція з державного бюджету місцевим бюджетам на забез.якісної,сучасної та доступ. Загальної середньої освіти "Нова українська школа" за рахунок субвенції з держ.бюджету місцевим бюджетам</t>
  </si>
  <si>
    <t>0611182</t>
  </si>
  <si>
    <t>Субвенція з ДБ МБ  на створення мережі спеціалізованих служб підтримки осіб, які постраждали від домаш.насильства та/або насильства за ознакою статі - КЕКВ 3132</t>
  </si>
  <si>
    <t>1216030</t>
  </si>
  <si>
    <t>1217461</t>
  </si>
  <si>
    <t>Програма розвитку інвестиційної діяльності в Ніжинській міській ТГ на 2020-2022роки(велостоянка типу Шефілд 10 на 10 місць /Bicycle parking type Shefild for 10 places</t>
  </si>
  <si>
    <t>0217322</t>
  </si>
  <si>
    <t>0217323</t>
  </si>
  <si>
    <t>Виконання інвестиційних проектів в рамках здійснення заходів щодо соціально-економічного розвитку окремих територій (включаючи співфінансування)</t>
  </si>
  <si>
    <t>0217363</t>
  </si>
  <si>
    <t>Субвенція з ДБ на виконання заходів щодо соціально-економ.розвитку територій (придб.реанімобілю для КНП "Ніжинська ЦМЛ ім. М.Галицького" Ніжинської міської ради Чернігівської обл.)</t>
  </si>
  <si>
    <t>Капітальний ремонт по підсиленню фундаменту Ніжинської ЗОШ I-III ст. №7 за адресою: м.Ніжин, вул.Гоголя,15, Чернігівської обл.",в т.ч. ПКД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</si>
  <si>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</si>
  <si>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Співфінансування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</si>
  <si>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</si>
  <si>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</si>
  <si>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Придбання вітчизняної та зарубіжної книжкової продукції для бібліотек - 49000,00 грн, кондиціонери - 95000,00 грн.</t>
  </si>
  <si>
    <t>Вуличні тренажерні комплекси "Невада"1шт. для спорт.майд по вул.Незалежності,21А ; 2шт- для спорт.майд по вул. Прилуцька,156</t>
  </si>
  <si>
    <t xml:space="preserve">Придбання електричного обладнання для пішоходних переходів, автобусної зупинки "Міраж" по вул.Незалежності,спортивних тренажерів в гімназії №6-42630 грн, </t>
  </si>
  <si>
    <t>Реконструкція футбольного поля розміром 50*70  Ніжинської ДЮСШ, в т.ч. ПКД</t>
  </si>
  <si>
    <t>Капітальний ремонт дороги по вул.Московська в м.Ніжин, Чернігівської обл., в т.ч. ПКД-49600грн, проведення топографо-геодезичних робіт-45200грн</t>
  </si>
  <si>
    <t xml:space="preserve">Капітальний ремонт пішохідної зони між проїжджими частинами вул.Шевченка на ділянці від  вул.Козача до вул.Синяківська в м.Ніжин, Чернігівської обл. в т.ч ПКД                                                                                                    </t>
  </si>
  <si>
    <t xml:space="preserve">Капітальний ремонт дорожнього покриття та тротуарів по вул.Шевченка на ділянці від пл.І.Франка до вул.Набережна в м.Ніжин, Чернігівської обл. в т.ч ПКД </t>
  </si>
  <si>
    <t xml:space="preserve">Будівництво спортивного майданчика в с.Кунашівка в т.ч. ПКД ,в т.ч. </t>
  </si>
  <si>
    <t>Придбання спортивного комплексу "Воркаут" з елементами в с.Кунашівка в т.ч. вільний залишок  Переяслівської сільської ради3504,15</t>
  </si>
  <si>
    <t>Міська цільова Програма фінансової підтримки КНП«Ніжинський міський центр первинної медико-санітарної допомоги» на 2021-2023рр. (Реконструкція нежитлової будівлі "аптека" за адресою місто Ніжин, вулиця Озерна, будинок 21 під амбулаторію загальної практики-сімейної медицини, в т.ч. ПКД</t>
  </si>
  <si>
    <t>Програма розвитку інвестиційної діяльності в Ніжинській міській ТГ на 2020-2022роки. (велостоянка типу Шефілд 10 на 10 місць /Bicycle parking type Shefild for 10 places.),  у рамках реалізації проєкту "Створення соціального хабу "Ми разом" на базі від.денного перебування Територіального центру Ніжинської ТГ -41,0тис.грн.</t>
  </si>
  <si>
    <t xml:space="preserve">Програма розвитку інвестиційної діяльності в Ніжинській міській ТГ на 2020-2022роки (станція ремонту велосипедів Veliki FixPoint/Veliki FixPoint bicycle repair statio, у рамках реалізації проєкту "Створення торгівельно-ярмаркового простору по вул.Яворського, м.Ніжин -135,0тис.грн. </t>
  </si>
  <si>
    <t>Будівництво огорожі футбольного поля розміром 50*70 на спортмайданчику по вул.Шевченка, 103а, в м.Ніжин, Чернігівської обл., в т.ч. ПКД</t>
  </si>
  <si>
    <t>Реконструкція трибун та огорожі на стадіоні "Спартак" в м.Ніжин, вул.Полковника Розумовського,5, в т.ч. ПКД</t>
  </si>
  <si>
    <t>Реконструкція будівлі спорткомплексу Ніжинської ДЮСФШ за адресою вул.Шевченка, 103а,  в т.ч. ПКД</t>
  </si>
  <si>
    <t>Будівництво ЛЕП по вулицях: Бабичівська, Безбородька, М.Бернеса, Братів Золотаренків, Нечкіної, Георгіївська із встановленням КТП в м.Ніжин, Чернігівської обл., в т.ч. ПВР</t>
  </si>
  <si>
    <t>Реставрація пам’яток культури, історії та архітектури</t>
  </si>
  <si>
    <r>
      <t>МЦП "Розвитку та фінансової підтримки комунальних підприємств м.Ніжина на 2021 рік" (КП "НУВКГ-2747,0 тис.грн екскаватор-навантажувач,2 шт. автомат. кондесаторні установки-93,0 тис.грн,снігоприбиральний відвал з системою амортизації-120000грн; КП "ВУКГ"-2208,0</t>
    </r>
    <r>
      <rPr>
        <sz val="20"/>
        <color rgb="FFFF0000"/>
        <rFont val="Times New Roman"/>
        <family val="1"/>
        <charset val="204"/>
      </rPr>
      <t xml:space="preserve"> </t>
    </r>
    <r>
      <rPr>
        <sz val="20"/>
        <color indexed="8"/>
        <rFont val="Times New Roman"/>
        <family val="1"/>
        <charset val="204"/>
      </rPr>
      <t xml:space="preserve">тис.грн (трактор КИЙ-684,0 тис.грн, датчики танзометричні на ваги полігону ТПВ-44,4 тис.грн, 2 шт. мотокосарки-30,3 тис.грн, комп’ютерна техніка-41,0 тис.грн, ремонт бульдозера HBXG TYS165-3 HW-980,0 тис.грн, снігоприбирач бензиновий-38,5тис.грн, бур гідравлічний для корчування пнів-72,7тис.грн, обладн.для КАМАЗу (відвал повор.-2шт.)-317,1тис.грн ) </t>
    </r>
  </si>
  <si>
    <t>МЦП "Реставрація пам’яток архітектури Ніжинської міської ТГ" Реставрація пам’ятки національного значення Спасо-Преображенської церкви в м.Ніжин, Чернігівської обл., в т.ч. ПКД</t>
  </si>
  <si>
    <t>Програма розвитку інвестиційної діяльності в Ніжинській міській ТГ на 2020-2022роки у рамках реалізації проєкту "Закупівля зеленої сцени для відкритого молодіжного простору" (закупівля проектора з люверсами)</t>
  </si>
  <si>
    <t>Реконструкція  тротуару по вул.Чернігівська м.Ніжин в т.ч. ПКД</t>
  </si>
  <si>
    <t>Інша діяльність у сфері державного управління</t>
  </si>
  <si>
    <t>0210180</t>
  </si>
  <si>
    <t>Будівництво системи відеоспостереження приміщень і прилеглих територій адмінбудівлі в т.ч. ПКД</t>
  </si>
  <si>
    <t>Реконструкції комутаційної кімнати виконавчого комітету в т.ч. ПКД</t>
  </si>
  <si>
    <t>0217330</t>
  </si>
  <si>
    <t>Будівництво інших об’єктів  комунальної власності.</t>
  </si>
  <si>
    <t>Насоси в газову котельню (2 шт.) для ЗОШ№ 12; холодильник для ЗОШ №11 ; жаровочна шафа для ЗОШ №17; посудомийна машина для ЗОШ №17, електрична плита для ЗОШ №17 статора двигуна для ЗОШ №5, посудомийна машина для гім№5, проектор ЗОШ №3</t>
  </si>
  <si>
    <t>Забезпечення діяльностіцентрів професійного розвитку педагогічних працівників</t>
  </si>
  <si>
    <t>Субвенція з обл.бюдж.на виконання доручень виборців депутатами обл.ради(проектор)</t>
  </si>
  <si>
    <t>0611160</t>
  </si>
  <si>
    <t>Придбання холодильника, кондиціонерів</t>
  </si>
  <si>
    <t>Стіл тенісний вуличний 1 шт-8400грн для спорт.майд по вул. Прилуцька,156, камери відеоспостереження +34100</t>
  </si>
  <si>
    <t>Модульні пересувні баскетбольні стійки 1 шт.*95000, бензинова повітрядуйка-17199грн, газонокосарка-12600грн</t>
  </si>
  <si>
    <t>Капітальний ремонт тротуару по вул.Широкомагерська від №18 до №28 з облаштуванням підвищеного пішохідного переходу на перехресті з вул.Чернігівська в м.Ніжин Чернігівської обл в т.ч. ПКД</t>
  </si>
  <si>
    <t>Програма інформатизації діяльності відділу з питань фізичної культури та спорту Ніжинської міської ради  Чернігівської області на 2020-2022роки</t>
  </si>
  <si>
    <t>Проектні, будівельно-ремонтні роботи, придбання житла та приміщень для розвитку сімейних та інших формвиховання, наближених до сімейних, та забезпечення житлом дітей-сиріт, осіб з їх числа</t>
  </si>
  <si>
    <t>Субвенція з держ.бюджету місцевим бюджетам на проектні, будівельно-ремонтні роботи, придбання житла та приміщень для розвитку сімейних та інших формвиховання, наближених до сімейних, та забезпечення житлом дітей-сиріт, осіб з їх числа(грошова компенсація)</t>
  </si>
  <si>
    <t>Міська цільова Програма фінансової підтримки КНП«Ніжинська центральна міська лікарня ім. М.Галицького» на 2021р. ( Капітальний ремонт пандусів, в т.ч. ПКД -1391958грн,Будівництво об’єкту "Електропостачання частини будівлі головного корпусу КНП "Ніжинська центральна міська лікарня ім. М.Галицького" по вул.Московська,21 в м. Ніжин Чернігівської області - 1 180 994 грн )</t>
  </si>
  <si>
    <t>Програма інформатизації діяльності виконавчого комітету Ніжинської міської ради Чернігівської області на 2020-2022роки (Молод.центр-9,8тис.грн, ЦМЛ -131,54 тис.грн, П/б-14737грн)</t>
  </si>
  <si>
    <t>Придбання кондиціонерів 3 шт-45000грн,2 шт.знищувачів паперів-16000грн</t>
  </si>
  <si>
    <t>Капітальний ремонт нежитлових приміщень харчоблоку за адр. Вул. Московська,21 в м.Ніжин, в т.ч. ПКД</t>
  </si>
  <si>
    <t>профінансовано січень - листопад</t>
  </si>
  <si>
    <t xml:space="preserve">М’ясорубки промислові для ДНЗ №7, №23 ; жаровочні шафи для ДНЗ №7, №15, №17; пральна машина для ДНЗ №23 ;  холодильник для ДНЗ №14; центрифуга для ДНЗ №13 </t>
  </si>
  <si>
    <r>
      <t>Волейбольна стійка-12500грн, тенісні столи вуличні 3 шт-30000грн, тренажери вуличні</t>
    </r>
    <r>
      <rPr>
        <sz val="20"/>
        <color rgb="FFFF0000"/>
        <rFont val="Times New Roman"/>
        <family val="1"/>
        <charset val="204"/>
      </rPr>
      <t xml:space="preserve"> 7</t>
    </r>
    <r>
      <rPr>
        <sz val="20"/>
        <rFont val="Times New Roman"/>
        <family val="1"/>
        <charset val="204"/>
      </rPr>
      <t>шт-72000грн, футбольні ворота комплект-3500грн для спорт майд по вул. Кушакевичів,7</t>
    </r>
  </si>
  <si>
    <t>ПРОФІНАНСОВАНО у грудні</t>
  </si>
  <si>
    <t>профінанс в грудні</t>
  </si>
  <si>
    <t xml:space="preserve">  Телевізор  -27500грн, кондиціонери-77000грн,  кондиціонери в актовий зал міськвиконкому-173300грн, автомобіль -599000грн, ворота металеві-49000, фотоапарат-41600грн,навіс металевий для автомоб виконавчого комітету -199000грн, телесуфлер, штатив, фотоапарат, об’єктив-117600грн                                                                                                                                                                                 </t>
  </si>
  <si>
    <t>Придбання зображення герба з прапором</t>
  </si>
  <si>
    <t>Програма інформатизації діяльності виконавчого комітету Ніжинської міської ради Чернігівської області на 2020-2022роки (Виконком-483,8тис.грн, НЦСССДМ-25,0 тис.грн, )</t>
  </si>
  <si>
    <t>Придбання 2-х страхувальних гімнастичних матів-20000грн, велосипеду-13000грн</t>
  </si>
  <si>
    <t>Міська цільова Програма фінансової підтримки КНП«Ніжинська центральна міська лікарня ім.М.Галицького» на 2021р.(модернізаація системи забезпечення лікарняних ліжок медичним киснем з встановленням обладнання системи газифікації рідкого кисню-2955797грн,облаш.тамбуру прийм.від.-придб.металопластикової констр.-40000грн, Субвенція з ОБ на виконання доручень виборців депутатами обл.ради - проектор 17500,00 грн., 10500 грн. - меблі в приймальне відділення)</t>
  </si>
  <si>
    <t>Субвенція з обласного бюджету на закупівлю опорними закладами охорони здоров’я послуг щодо проектування та встановлення кисневих станцій за рахунок відповідної субвенції з державного бюджету</t>
  </si>
  <si>
    <t>Субвенція з обл.бюдж.на виконання доручень виборців депутатами обл.ради(зміцнення матеріально-технічної бази ЗОШ №15)</t>
  </si>
  <si>
    <t xml:space="preserve">Касові на 01.01.2022 </t>
  </si>
  <si>
    <t>станом на  01.01.2022р.</t>
  </si>
  <si>
    <t>освіта                                                  1041</t>
  </si>
  <si>
    <t>освіта                                                  1182</t>
  </si>
  <si>
    <t>освіта                                                                  1200</t>
  </si>
  <si>
    <t>освіта                                          1154</t>
  </si>
  <si>
    <t>ЦМЛ                                              7363</t>
  </si>
  <si>
    <t>виконком                                              0160</t>
  </si>
  <si>
    <t>виконком                                              3124</t>
  </si>
  <si>
    <t>виконком                                           6083</t>
  </si>
  <si>
    <t>ЦМЛ                                              2010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</si>
</sst>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6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i/>
      <sz val="20"/>
      <name val="Arial"/>
      <family val="2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name val="Arial Narrow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7" fillId="0" borderId="0">
      <alignment vertical="top"/>
    </xf>
  </cellStyleXfs>
  <cellXfs count="405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165" fontId="10" fillId="2" borderId="2" xfId="0" applyNumberFormat="1" applyFont="1" applyFill="1" applyBorder="1"/>
    <xf numFmtId="165" fontId="10" fillId="2" borderId="2" xfId="0" applyNumberFormat="1" applyFont="1" applyFill="1" applyBorder="1" applyAlignment="1"/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0" fontId="5" fillId="0" borderId="2" xfId="0" applyFont="1" applyBorder="1"/>
    <xf numFmtId="0" fontId="13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1" fontId="16" fillId="2" borderId="2" xfId="0" applyNumberFormat="1" applyFont="1" applyFill="1" applyBorder="1" applyAlignment="1">
      <alignment wrapText="1"/>
    </xf>
    <xf numFmtId="1" fontId="15" fillId="2" borderId="2" xfId="0" applyNumberFormat="1" applyFont="1" applyFill="1" applyBorder="1" applyAlignment="1">
      <alignment wrapText="1"/>
    </xf>
    <xf numFmtId="49" fontId="15" fillId="0" borderId="2" xfId="0" applyNumberFormat="1" applyFont="1" applyBorder="1" applyAlignment="1">
      <alignment horizontal="center" wrapText="1"/>
    </xf>
    <xf numFmtId="1" fontId="13" fillId="2" borderId="0" xfId="0" applyNumberFormat="1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/>
    <xf numFmtId="49" fontId="18" fillId="2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0" fillId="0" borderId="0" xfId="0" applyBorder="1"/>
    <xf numFmtId="0" fontId="5" fillId="0" borderId="0" xfId="0" applyFont="1" applyBorder="1"/>
    <xf numFmtId="165" fontId="16" fillId="2" borderId="0" xfId="0" applyNumberFormat="1" applyFont="1" applyFill="1" applyBorder="1" applyAlignment="1"/>
    <xf numFmtId="165" fontId="19" fillId="2" borderId="2" xfId="0" applyNumberFormat="1" applyFont="1" applyFill="1" applyBorder="1" applyAlignment="1">
      <alignment wrapText="1"/>
    </xf>
    <xf numFmtId="165" fontId="10" fillId="2" borderId="2" xfId="0" applyNumberFormat="1" applyFont="1" applyFill="1" applyBorder="1" applyAlignment="1">
      <alignment wrapText="1"/>
    </xf>
    <xf numFmtId="0" fontId="18" fillId="0" borderId="0" xfId="0" applyFont="1"/>
    <xf numFmtId="0" fontId="20" fillId="0" borderId="0" xfId="0" applyFont="1" applyBorder="1"/>
    <xf numFmtId="0" fontId="20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8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49" fontId="15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3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wrapText="1"/>
    </xf>
    <xf numFmtId="1" fontId="15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wrapText="1"/>
    </xf>
    <xf numFmtId="0" fontId="18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13" fillId="3" borderId="2" xfId="0" applyFont="1" applyFill="1" applyBorder="1"/>
    <xf numFmtId="49" fontId="18" fillId="3" borderId="2" xfId="0" applyNumberFormat="1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1" xfId="0" applyBorder="1"/>
    <xf numFmtId="0" fontId="2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49" fontId="17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/>
    </xf>
    <xf numFmtId="2" fontId="9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4" fillId="3" borderId="2" xfId="0" applyFont="1" applyFill="1" applyBorder="1"/>
    <xf numFmtId="4" fontId="0" fillId="0" borderId="2" xfId="0" applyNumberFormat="1" applyBorder="1"/>
    <xf numFmtId="0" fontId="13" fillId="6" borderId="2" xfId="0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49" fontId="18" fillId="6" borderId="2" xfId="0" applyNumberFormat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/>
    <xf numFmtId="0" fontId="18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center" wrapText="1"/>
    </xf>
    <xf numFmtId="0" fontId="13" fillId="8" borderId="2" xfId="0" applyFont="1" applyFill="1" applyBorder="1"/>
    <xf numFmtId="0" fontId="13" fillId="8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wrapText="1"/>
    </xf>
    <xf numFmtId="0" fontId="10" fillId="6" borderId="2" xfId="0" applyFont="1" applyFill="1" applyBorder="1" applyAlignment="1">
      <alignment horizontal="left" wrapText="1"/>
    </xf>
    <xf numFmtId="0" fontId="15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26" fillId="3" borderId="2" xfId="0" applyNumberFormat="1" applyFont="1" applyFill="1" applyBorder="1" applyAlignment="1">
      <alignment horizontal="center" wrapText="1"/>
    </xf>
    <xf numFmtId="0" fontId="33" fillId="0" borderId="2" xfId="0" applyFont="1" applyBorder="1" applyAlignment="1">
      <alignment horizontal="left" vertical="center" wrapText="1"/>
    </xf>
    <xf numFmtId="0" fontId="33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33" fillId="0" borderId="2" xfId="0" applyNumberFormat="1" applyFont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 wrapText="1"/>
    </xf>
    <xf numFmtId="166" fontId="38" fillId="0" borderId="2" xfId="1" applyNumberFormat="1" applyFont="1" applyFill="1" applyBorder="1" applyAlignment="1">
      <alignment vertical="top" wrapText="1"/>
    </xf>
    <xf numFmtId="49" fontId="7" fillId="6" borderId="2" xfId="0" applyNumberFormat="1" applyFont="1" applyFill="1" applyBorder="1" applyAlignment="1">
      <alignment horizontal="left" wrapText="1"/>
    </xf>
    <xf numFmtId="0" fontId="34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9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4" fillId="6" borderId="2" xfId="0" applyNumberFormat="1" applyFont="1" applyFill="1" applyBorder="1" applyAlignment="1">
      <alignment horizontal="center" vertical="center" wrapText="1"/>
    </xf>
    <xf numFmtId="49" fontId="34" fillId="6" borderId="2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39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4" fontId="33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166" fontId="42" fillId="2" borderId="2" xfId="1" applyNumberFormat="1" applyFont="1" applyFill="1" applyBorder="1" applyAlignment="1">
      <alignment vertical="top" wrapText="1"/>
    </xf>
    <xf numFmtId="0" fontId="15" fillId="6" borderId="2" xfId="0" applyFont="1" applyFill="1" applyBorder="1" applyAlignment="1">
      <alignment horizontal="left" vertical="center" wrapText="1"/>
    </xf>
    <xf numFmtId="166" fontId="42" fillId="2" borderId="5" xfId="1" applyNumberFormat="1" applyFont="1" applyFill="1" applyBorder="1" applyAlignment="1">
      <alignment vertical="top" wrapText="1"/>
    </xf>
    <xf numFmtId="166" fontId="42" fillId="0" borderId="5" xfId="1" applyNumberFormat="1" applyFont="1" applyFill="1" applyBorder="1" applyAlignment="1">
      <alignment vertical="top" wrapText="1"/>
    </xf>
    <xf numFmtId="0" fontId="13" fillId="9" borderId="2" xfId="0" applyFont="1" applyFill="1" applyBorder="1"/>
    <xf numFmtId="49" fontId="8" fillId="9" borderId="2" xfId="0" applyNumberFormat="1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49" fontId="8" fillId="9" borderId="2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wrapText="1"/>
    </xf>
    <xf numFmtId="0" fontId="8" fillId="9" borderId="2" xfId="0" applyFont="1" applyFill="1" applyBorder="1"/>
    <xf numFmtId="0" fontId="9" fillId="9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center"/>
    </xf>
    <xf numFmtId="0" fontId="13" fillId="10" borderId="2" xfId="0" applyFont="1" applyFill="1" applyBorder="1"/>
    <xf numFmtId="49" fontId="13" fillId="10" borderId="2" xfId="0" applyNumberFormat="1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/>
    </xf>
    <xf numFmtId="0" fontId="34" fillId="10" borderId="2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5" borderId="2" xfId="0" applyFont="1" applyFill="1" applyBorder="1"/>
    <xf numFmtId="0" fontId="17" fillId="2" borderId="2" xfId="0" applyFont="1" applyFill="1" applyBorder="1" applyAlignment="1">
      <alignment horizontal="left" vertical="center" wrapText="1"/>
    </xf>
    <xf numFmtId="4" fontId="33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3" fillId="5" borderId="7" xfId="0" applyNumberFormat="1" applyFont="1" applyFill="1" applyBorder="1" applyAlignment="1">
      <alignment horizontal="center" vertical="center" wrapText="1"/>
    </xf>
    <xf numFmtId="166" fontId="38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40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36" fillId="6" borderId="5" xfId="0" applyFont="1" applyFill="1" applyBorder="1" applyAlignment="1">
      <alignment horizontal="left" vertical="center" wrapText="1"/>
    </xf>
    <xf numFmtId="0" fontId="13" fillId="11" borderId="2" xfId="0" applyFont="1" applyFill="1" applyBorder="1"/>
    <xf numFmtId="0" fontId="44" fillId="11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left" vertical="top" wrapText="1"/>
    </xf>
    <xf numFmtId="0" fontId="42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2" fillId="0" borderId="5" xfId="0" applyFont="1" applyBorder="1" applyAlignment="1">
      <alignment horizontal="left" vertical="top" wrapText="1"/>
    </xf>
    <xf numFmtId="0" fontId="8" fillId="5" borderId="2" xfId="0" applyFont="1" applyFill="1" applyBorder="1"/>
    <xf numFmtId="49" fontId="18" fillId="6" borderId="2" xfId="0" applyNumberFormat="1" applyFont="1" applyFill="1" applyBorder="1" applyAlignment="1">
      <alignment horizontal="center"/>
    </xf>
    <xf numFmtId="0" fontId="32" fillId="6" borderId="2" xfId="0" applyFont="1" applyFill="1" applyBorder="1" applyAlignment="1">
      <alignment horizontal="left" vertical="center" wrapText="1"/>
    </xf>
    <xf numFmtId="0" fontId="42" fillId="6" borderId="5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/>
    </xf>
    <xf numFmtId="4" fontId="33" fillId="0" borderId="2" xfId="0" applyNumberFormat="1" applyFont="1" applyFill="1" applyBorder="1" applyAlignment="1">
      <alignment horizontal="center" vertical="center" wrapText="1"/>
    </xf>
    <xf numFmtId="4" fontId="47" fillId="6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33" fillId="5" borderId="5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166" fontId="42" fillId="0" borderId="2" xfId="1" applyNumberFormat="1" applyFont="1" applyFill="1" applyBorder="1" applyAlignment="1">
      <alignment vertical="top" wrapText="1"/>
    </xf>
    <xf numFmtId="166" fontId="42" fillId="5" borderId="2" xfId="1" applyNumberFormat="1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/>
    </xf>
    <xf numFmtId="0" fontId="42" fillId="0" borderId="0" xfId="0" applyFont="1" applyFill="1" applyAlignment="1">
      <alignment horizontal="left" vertical="top" wrapText="1"/>
    </xf>
    <xf numFmtId="4" fontId="34" fillId="5" borderId="2" xfId="0" applyNumberFormat="1" applyFont="1" applyFill="1" applyBorder="1" applyAlignment="1">
      <alignment horizontal="center" vertical="center" wrapText="1"/>
    </xf>
    <xf numFmtId="4" fontId="35" fillId="5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Border="1" applyAlignment="1">
      <alignment horizontal="center" vertical="center"/>
    </xf>
    <xf numFmtId="4" fontId="3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/>
    </xf>
    <xf numFmtId="4" fontId="34" fillId="10" borderId="2" xfId="0" applyNumberFormat="1" applyFont="1" applyFill="1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/>
    </xf>
    <xf numFmtId="4" fontId="34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34" fillId="6" borderId="2" xfId="0" applyNumberFormat="1" applyFont="1" applyFill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33" fillId="6" borderId="2" xfId="0" applyNumberFormat="1" applyFont="1" applyFill="1" applyBorder="1" applyAlignment="1">
      <alignment horizontal="center" vertical="center"/>
    </xf>
    <xf numFmtId="4" fontId="50" fillId="0" borderId="2" xfId="0" applyNumberFormat="1" applyFont="1" applyFill="1" applyBorder="1" applyAlignment="1">
      <alignment horizontal="center" vertical="center"/>
    </xf>
    <xf numFmtId="4" fontId="33" fillId="5" borderId="2" xfId="0" applyNumberFormat="1" applyFont="1" applyFill="1" applyBorder="1" applyAlignment="1">
      <alignment horizontal="center" vertical="center"/>
    </xf>
    <xf numFmtId="4" fontId="34" fillId="5" borderId="2" xfId="0" applyNumberFormat="1" applyFont="1" applyFill="1" applyBorder="1" applyAlignment="1">
      <alignment horizontal="center" vertical="center"/>
    </xf>
    <xf numFmtId="4" fontId="34" fillId="7" borderId="2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4" fontId="48" fillId="11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50" fillId="0" borderId="2" xfId="0" applyNumberFormat="1" applyFont="1" applyBorder="1" applyAlignment="1">
      <alignment horizontal="center" vertical="center"/>
    </xf>
    <xf numFmtId="4" fontId="34" fillId="8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166" fontId="42" fillId="6" borderId="2" xfId="1" applyNumberFormat="1" applyFont="1" applyFill="1" applyBorder="1" applyAlignment="1">
      <alignment vertical="top" wrapText="1"/>
    </xf>
    <xf numFmtId="4" fontId="35" fillId="12" borderId="2" xfId="0" applyNumberFormat="1" applyFont="1" applyFill="1" applyBorder="1" applyAlignment="1">
      <alignment horizontal="center" vertical="center"/>
    </xf>
    <xf numFmtId="166" fontId="48" fillId="6" borderId="2" xfId="1" applyNumberFormat="1" applyFont="1" applyFill="1" applyBorder="1" applyAlignment="1">
      <alignment vertical="top" wrapText="1"/>
    </xf>
    <xf numFmtId="49" fontId="24" fillId="6" borderId="2" xfId="0" applyNumberFormat="1" applyFont="1" applyFill="1" applyBorder="1" applyAlignment="1">
      <alignment horizontal="center" vertical="top" wrapText="1"/>
    </xf>
    <xf numFmtId="0" fontId="42" fillId="0" borderId="2" xfId="0" applyNumberFormat="1" applyFont="1" applyBorder="1" applyAlignment="1">
      <alignment vertical="center" wrapText="1"/>
    </xf>
    <xf numFmtId="0" fontId="34" fillId="6" borderId="2" xfId="0" applyFont="1" applyFill="1" applyBorder="1" applyAlignment="1">
      <alignment horizontal="left" wrapText="1"/>
    </xf>
    <xf numFmtId="4" fontId="42" fillId="0" borderId="2" xfId="0" applyNumberFormat="1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left" vertical="center" wrapText="1"/>
    </xf>
    <xf numFmtId="166" fontId="40" fillId="0" borderId="2" xfId="1" applyNumberFormat="1" applyFont="1" applyFill="1" applyBorder="1" applyAlignment="1">
      <alignment vertical="top" wrapText="1"/>
    </xf>
    <xf numFmtId="4" fontId="35" fillId="6" borderId="2" xfId="0" applyNumberFormat="1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center" wrapText="1"/>
    </xf>
    <xf numFmtId="0" fontId="34" fillId="11" borderId="2" xfId="0" applyFont="1" applyFill="1" applyBorder="1" applyAlignment="1">
      <alignment horizontal="left" vertical="center" wrapText="1"/>
    </xf>
    <xf numFmtId="49" fontId="34" fillId="9" borderId="2" xfId="0" applyNumberFormat="1" applyFont="1" applyFill="1" applyBorder="1" applyAlignment="1">
      <alignment horizontal="left" wrapText="1"/>
    </xf>
    <xf numFmtId="49" fontId="45" fillId="6" borderId="2" xfId="0" applyNumberFormat="1" applyFont="1" applyFill="1" applyBorder="1" applyAlignment="1">
      <alignment horizontal="center" vertical="top" wrapText="1"/>
    </xf>
    <xf numFmtId="0" fontId="42" fillId="0" borderId="2" xfId="0" applyFont="1" applyBorder="1" applyAlignment="1">
      <alignment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42" fillId="0" borderId="2" xfId="0" applyFont="1" applyBorder="1" applyAlignment="1">
      <alignment wrapText="1"/>
    </xf>
    <xf numFmtId="0" fontId="55" fillId="2" borderId="2" xfId="0" applyFont="1" applyFill="1" applyBorder="1" applyAlignment="1">
      <alignment horizontal="left" vertical="center" wrapText="1"/>
    </xf>
    <xf numFmtId="0" fontId="42" fillId="6" borderId="2" xfId="0" applyFont="1" applyFill="1" applyBorder="1" applyAlignment="1">
      <alignment wrapText="1"/>
    </xf>
    <xf numFmtId="0" fontId="54" fillId="6" borderId="2" xfId="0" applyFont="1" applyFill="1" applyBorder="1" applyAlignment="1">
      <alignment horizontal="left" vertical="center" wrapText="1"/>
    </xf>
    <xf numFmtId="166" fontId="39" fillId="6" borderId="2" xfId="1" applyNumberFormat="1" applyFont="1" applyFill="1" applyBorder="1" applyAlignment="1">
      <alignment vertical="top" wrapText="1"/>
    </xf>
    <xf numFmtId="166" fontId="40" fillId="0" borderId="2" xfId="1" applyNumberFormat="1" applyFont="1" applyFill="1" applyBorder="1" applyAlignment="1">
      <alignment vertical="center" wrapText="1"/>
    </xf>
    <xf numFmtId="0" fontId="56" fillId="6" borderId="2" xfId="0" applyFont="1" applyFill="1" applyBorder="1" applyAlignment="1">
      <alignment wrapText="1"/>
    </xf>
    <xf numFmtId="0" fontId="53" fillId="6" borderId="2" xfId="0" applyFont="1" applyFill="1" applyBorder="1"/>
    <xf numFmtId="0" fontId="53" fillId="6" borderId="2" xfId="0" applyFont="1" applyFill="1" applyBorder="1" applyAlignment="1">
      <alignment wrapText="1"/>
    </xf>
    <xf numFmtId="0" fontId="53" fillId="11" borderId="2" xfId="0" applyFont="1" applyFill="1" applyBorder="1"/>
    <xf numFmtId="0" fontId="33" fillId="0" borderId="2" xfId="0" applyFont="1" applyFill="1" applyBorder="1" applyAlignment="1">
      <alignment wrapText="1"/>
    </xf>
    <xf numFmtId="0" fontId="33" fillId="0" borderId="2" xfId="0" applyFont="1" applyBorder="1" applyAlignment="1">
      <alignment wrapText="1"/>
    </xf>
    <xf numFmtId="0" fontId="55" fillId="0" borderId="2" xfId="0" applyFont="1" applyBorder="1" applyAlignment="1">
      <alignment horizontal="left" vertical="top" wrapText="1" indent="1"/>
    </xf>
    <xf numFmtId="0" fontId="33" fillId="0" borderId="2" xfId="0" applyFont="1" applyBorder="1" applyAlignment="1">
      <alignment horizontal="left" vertical="top" wrapText="1" indent="1"/>
    </xf>
    <xf numFmtId="0" fontId="54" fillId="2" borderId="2" xfId="0" applyFont="1" applyFill="1" applyBorder="1" applyAlignment="1">
      <alignment horizontal="left" vertical="justify" wrapText="1"/>
    </xf>
    <xf numFmtId="0" fontId="53" fillId="0" borderId="2" xfId="0" applyFont="1" applyBorder="1" applyAlignment="1">
      <alignment horizontal="center" vertical="top" wrapText="1"/>
    </xf>
    <xf numFmtId="0" fontId="55" fillId="6" borderId="2" xfId="0" applyFont="1" applyFill="1" applyBorder="1" applyAlignment="1">
      <alignment horizontal="left" vertical="top" wrapText="1" indent="1"/>
    </xf>
    <xf numFmtId="166" fontId="53" fillId="6" borderId="5" xfId="1" applyNumberFormat="1" applyFont="1" applyFill="1" applyBorder="1" applyAlignment="1">
      <alignment vertical="top" wrapText="1"/>
    </xf>
    <xf numFmtId="0" fontId="56" fillId="6" borderId="2" xfId="0" applyFont="1" applyFill="1" applyBorder="1" applyAlignment="1">
      <alignment horizontal="left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48" fillId="11" borderId="2" xfId="0" applyFont="1" applyFill="1" applyBorder="1" applyAlignment="1">
      <alignment horizontal="left" vertical="center" wrapText="1"/>
    </xf>
    <xf numFmtId="0" fontId="39" fillId="11" borderId="2" xfId="0" applyFont="1" applyFill="1" applyBorder="1" applyAlignment="1">
      <alignment wrapText="1"/>
    </xf>
    <xf numFmtId="4" fontId="34" fillId="11" borderId="2" xfId="0" applyNumberFormat="1" applyFont="1" applyFill="1" applyBorder="1" applyAlignment="1">
      <alignment horizontal="center" vertical="center"/>
    </xf>
    <xf numFmtId="49" fontId="32" fillId="9" borderId="2" xfId="0" applyNumberFormat="1" applyFont="1" applyFill="1" applyBorder="1" applyAlignment="1">
      <alignment horizontal="center" wrapText="1"/>
    </xf>
    <xf numFmtId="0" fontId="55" fillId="6" borderId="2" xfId="0" applyFont="1" applyFill="1" applyBorder="1" applyAlignment="1">
      <alignment wrapText="1"/>
    </xf>
    <xf numFmtId="0" fontId="58" fillId="6" borderId="2" xfId="0" applyFont="1" applyFill="1" applyBorder="1" applyAlignment="1">
      <alignment wrapText="1"/>
    </xf>
    <xf numFmtId="0" fontId="59" fillId="0" borderId="2" xfId="0" applyFont="1" applyBorder="1" applyAlignment="1">
      <alignment wrapText="1"/>
    </xf>
    <xf numFmtId="0" fontId="46" fillId="0" borderId="2" xfId="0" applyFont="1" applyBorder="1" applyAlignment="1">
      <alignment horizontal="left" vertical="center" wrapText="1"/>
    </xf>
    <xf numFmtId="0" fontId="59" fillId="0" borderId="2" xfId="0" applyFont="1" applyFill="1" applyBorder="1" applyAlignment="1">
      <alignment wrapText="1"/>
    </xf>
    <xf numFmtId="49" fontId="8" fillId="6" borderId="2" xfId="0" applyNumberFormat="1" applyFont="1" applyFill="1" applyBorder="1" applyAlignment="1">
      <alignment horizontal="center"/>
    </xf>
    <xf numFmtId="0" fontId="58" fillId="6" borderId="2" xfId="0" applyFont="1" applyFill="1" applyBorder="1"/>
    <xf numFmtId="0" fontId="42" fillId="0" borderId="2" xfId="0" applyFont="1" applyFill="1" applyBorder="1" applyAlignment="1">
      <alignment horizontal="left" vertical="center" wrapText="1"/>
    </xf>
    <xf numFmtId="0" fontId="60" fillId="6" borderId="2" xfId="0" applyFont="1" applyFill="1" applyBorder="1" applyAlignment="1">
      <alignment wrapText="1"/>
    </xf>
    <xf numFmtId="0" fontId="55" fillId="6" borderId="2" xfId="0" applyFont="1" applyFill="1" applyBorder="1" applyAlignment="1">
      <alignment horizontal="left" wrapText="1"/>
    </xf>
    <xf numFmtId="166" fontId="42" fillId="0" borderId="2" xfId="1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justify" wrapText="1"/>
    </xf>
    <xf numFmtId="0" fontId="7" fillId="6" borderId="2" xfId="0" applyFont="1" applyFill="1" applyBorder="1" applyAlignment="1">
      <alignment horizontal="center"/>
    </xf>
    <xf numFmtId="0" fontId="55" fillId="6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wrapText="1"/>
    </xf>
    <xf numFmtId="0" fontId="59" fillId="0" borderId="2" xfId="0" applyFont="1" applyBorder="1"/>
    <xf numFmtId="0" fontId="24" fillId="6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wrapText="1"/>
    </xf>
    <xf numFmtId="166" fontId="53" fillId="6" borderId="2" xfId="1" applyNumberFormat="1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left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53" fillId="6" borderId="5" xfId="0" applyFont="1" applyFill="1" applyBorder="1" applyAlignment="1">
      <alignment horizontal="left" vertical="top" wrapText="1"/>
    </xf>
    <xf numFmtId="49" fontId="62" fillId="0" borderId="2" xfId="0" applyNumberFormat="1" applyFont="1" applyBorder="1" applyAlignment="1">
      <alignment horizontal="center"/>
    </xf>
    <xf numFmtId="0" fontId="62" fillId="0" borderId="2" xfId="0" applyFont="1" applyBorder="1" applyAlignment="1">
      <alignment horizontal="center" wrapText="1"/>
    </xf>
    <xf numFmtId="4" fontId="59" fillId="0" borderId="2" xfId="0" applyNumberFormat="1" applyFont="1" applyFill="1" applyBorder="1" applyAlignment="1">
      <alignment horizontal="center" vertical="center"/>
    </xf>
    <xf numFmtId="0" fontId="56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vertical="center" wrapText="1"/>
    </xf>
    <xf numFmtId="0" fontId="39" fillId="6" borderId="2" xfId="0" applyFont="1" applyFill="1" applyBorder="1" applyAlignment="1">
      <alignment horizontal="left" vertical="center" wrapText="1"/>
    </xf>
    <xf numFmtId="0" fontId="53" fillId="6" borderId="2" xfId="0" applyFont="1" applyFill="1" applyBorder="1" applyAlignment="1">
      <alignment horizontal="left" vertical="top" wrapText="1"/>
    </xf>
    <xf numFmtId="0" fontId="39" fillId="6" borderId="2" xfId="0" applyFont="1" applyFill="1" applyBorder="1" applyAlignment="1">
      <alignment wrapText="1"/>
    </xf>
    <xf numFmtId="0" fontId="53" fillId="6" borderId="2" xfId="0" applyFont="1" applyFill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top" wrapText="1"/>
    </xf>
    <xf numFmtId="0" fontId="63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wrapText="1"/>
    </xf>
    <xf numFmtId="4" fontId="48" fillId="6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4" fontId="13" fillId="5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/>
    </xf>
    <xf numFmtId="4" fontId="49" fillId="5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52" fillId="0" borderId="2" xfId="0" applyNumberFormat="1" applyFont="1" applyFill="1" applyBorder="1" applyAlignment="1">
      <alignment horizontal="center" vertical="center"/>
    </xf>
    <xf numFmtId="4" fontId="50" fillId="5" borderId="2" xfId="0" applyNumberFormat="1" applyFont="1" applyFill="1" applyBorder="1" applyAlignment="1">
      <alignment horizontal="center" vertical="center"/>
    </xf>
    <xf numFmtId="4" fontId="30" fillId="5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4" fontId="51" fillId="0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42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167" fontId="33" fillId="2" borderId="2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wrapText="1"/>
    </xf>
    <xf numFmtId="1" fontId="36" fillId="0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wrapText="1"/>
    </xf>
    <xf numFmtId="167" fontId="33" fillId="2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33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" fontId="33" fillId="2" borderId="2" xfId="0" applyNumberFormat="1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horizontal="center" wrapText="1"/>
    </xf>
    <xf numFmtId="0" fontId="34" fillId="0" borderId="2" xfId="0" applyFont="1" applyBorder="1" applyAlignment="1">
      <alignment horizontal="left" wrapText="1"/>
    </xf>
    <xf numFmtId="4" fontId="34" fillId="0" borderId="2" xfId="0" applyNumberFormat="1" applyFont="1" applyBorder="1" applyAlignment="1">
      <alignment horizontal="center" vertical="center"/>
    </xf>
    <xf numFmtId="0" fontId="59" fillId="0" borderId="2" xfId="0" applyFont="1" applyFill="1" applyBorder="1"/>
    <xf numFmtId="0" fontId="64" fillId="6" borderId="2" xfId="0" applyFont="1" applyFill="1" applyBorder="1" applyAlignment="1">
      <alignment wrapText="1"/>
    </xf>
    <xf numFmtId="0" fontId="13" fillId="0" borderId="7" xfId="0" applyFont="1" applyFill="1" applyBorder="1" applyAlignment="1">
      <alignment horizontal="center"/>
    </xf>
    <xf numFmtId="49" fontId="40" fillId="0" borderId="2" xfId="0" applyNumberFormat="1" applyFont="1" applyBorder="1" applyAlignment="1">
      <alignment horizontal="center" vertical="center" wrapText="1"/>
    </xf>
    <xf numFmtId="4" fontId="65" fillId="0" borderId="2" xfId="0" applyNumberFormat="1" applyFont="1" applyFill="1" applyBorder="1" applyAlignment="1">
      <alignment horizontal="center" vertical="center"/>
    </xf>
    <xf numFmtId="4" fontId="52" fillId="0" borderId="2" xfId="0" applyNumberFormat="1" applyFont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top" wrapText="1"/>
    </xf>
    <xf numFmtId="0" fontId="66" fillId="10" borderId="2" xfId="0" applyFont="1" applyFill="1" applyBorder="1" applyAlignment="1">
      <alignment horizontal="left" wrapText="1"/>
    </xf>
    <xf numFmtId="0" fontId="66" fillId="8" borderId="2" xfId="0" applyFont="1" applyFill="1" applyBorder="1" applyAlignment="1">
      <alignment horizontal="left" wrapText="1"/>
    </xf>
    <xf numFmtId="0" fontId="13" fillId="12" borderId="2" xfId="0" applyFont="1" applyFill="1" applyBorder="1"/>
    <xf numFmtId="49" fontId="18" fillId="12" borderId="2" xfId="0" applyNumberFormat="1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 wrapText="1"/>
    </xf>
    <xf numFmtId="0" fontId="47" fillId="12" borderId="2" xfId="0" applyFont="1" applyFill="1" applyBorder="1" applyAlignment="1">
      <alignment horizontal="left" wrapText="1"/>
    </xf>
    <xf numFmtId="4" fontId="34" fillId="12" borderId="2" xfId="0" applyNumberFormat="1" applyFont="1" applyFill="1" applyBorder="1" applyAlignment="1">
      <alignment horizontal="center" vertical="center"/>
    </xf>
    <xf numFmtId="0" fontId="66" fillId="2" borderId="2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wrapText="1"/>
    </xf>
    <xf numFmtId="4" fontId="65" fillId="5" borderId="2" xfId="0" applyNumberFormat="1" applyFont="1" applyFill="1" applyBorder="1" applyAlignment="1">
      <alignment horizontal="center" vertical="center"/>
    </xf>
    <xf numFmtId="0" fontId="59" fillId="6" borderId="2" xfId="0" applyFont="1" applyFill="1" applyBorder="1" applyAlignment="1">
      <alignment wrapText="1"/>
    </xf>
    <xf numFmtId="4" fontId="33" fillId="5" borderId="2" xfId="0" applyNumberFormat="1" applyFont="1" applyFill="1" applyBorder="1" applyAlignment="1">
      <alignment vertical="center"/>
    </xf>
    <xf numFmtId="4" fontId="35" fillId="13" borderId="2" xfId="0" applyNumberFormat="1" applyFont="1" applyFill="1" applyBorder="1" applyAlignment="1">
      <alignment horizontal="center" vertical="center"/>
    </xf>
    <xf numFmtId="0" fontId="48" fillId="6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6" fillId="6" borderId="2" xfId="0" applyFont="1" applyFill="1" applyBorder="1" applyAlignment="1">
      <alignment wrapText="1"/>
    </xf>
    <xf numFmtId="0" fontId="59" fillId="0" borderId="2" xfId="0" applyNumberFormat="1" applyFont="1" applyFill="1" applyBorder="1" applyAlignment="1">
      <alignment wrapText="1"/>
    </xf>
    <xf numFmtId="0" fontId="33" fillId="0" borderId="2" xfId="0" applyFont="1" applyFill="1" applyBorder="1" applyAlignment="1">
      <alignment vertical="center" wrapText="1"/>
    </xf>
    <xf numFmtId="0" fontId="42" fillId="0" borderId="5" xfId="0" applyFont="1" applyFill="1" applyBorder="1" applyAlignment="1">
      <alignment horizontal="left" vertical="top" wrapText="1"/>
    </xf>
    <xf numFmtId="0" fontId="46" fillId="0" borderId="2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center" vertical="center"/>
    </xf>
    <xf numFmtId="0" fontId="56" fillId="6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center" wrapText="1"/>
    </xf>
    <xf numFmtId="4" fontId="68" fillId="5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  <xf numFmtId="4" fontId="50" fillId="0" borderId="2" xfId="0" quotePrefix="1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7" fillId="0" borderId="0" xfId="0" applyFont="1" applyAlignment="1">
      <alignment horizontal="center" wrapText="1"/>
    </xf>
    <xf numFmtId="0" fontId="57" fillId="0" borderId="0" xfId="0" applyFont="1" applyAlignment="1">
      <alignment horizontal="center"/>
    </xf>
    <xf numFmtId="0" fontId="23" fillId="3" borderId="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44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990"/>
  <sheetViews>
    <sheetView tabSelected="1" view="pageBreakPreview" topLeftCell="A367" zoomScale="58" zoomScaleNormal="60" zoomScaleSheetLayoutView="58" workbookViewId="0">
      <selection activeCell="C389" sqref="C389"/>
    </sheetView>
  </sheetViews>
  <sheetFormatPr defaultRowHeight="12.75"/>
  <cols>
    <col min="1" max="1" width="5.5703125" customWidth="1"/>
    <col min="2" max="2" width="15.5703125" customWidth="1"/>
    <col min="3" max="3" width="37.28515625" customWidth="1"/>
    <col min="4" max="4" width="111.7109375" customWidth="1"/>
    <col min="5" max="5" width="33.7109375" customWidth="1"/>
    <col min="6" max="7" width="23.85546875" hidden="1" customWidth="1"/>
    <col min="8" max="8" width="33.85546875" customWidth="1"/>
    <col min="9" max="9" width="28" hidden="1" customWidth="1"/>
    <col min="10" max="10" width="26.85546875" hidden="1" customWidth="1"/>
    <col min="11" max="11" width="22.85546875" hidden="1" customWidth="1"/>
    <col min="12" max="12" width="25.7109375" hidden="1" customWidth="1"/>
    <col min="13" max="13" width="21.140625" hidden="1" customWidth="1"/>
    <col min="14" max="14" width="19.28515625" hidden="1" customWidth="1"/>
    <col min="15" max="15" width="20.7109375" hidden="1" customWidth="1"/>
    <col min="16" max="16" width="21.28515625" hidden="1" customWidth="1"/>
    <col min="17" max="17" width="13.42578125" hidden="1" customWidth="1"/>
    <col min="18" max="18" width="11" hidden="1" customWidth="1"/>
    <col min="19" max="19" width="12.42578125" hidden="1" customWidth="1"/>
    <col min="20" max="20" width="14.28515625" hidden="1" customWidth="1"/>
    <col min="21" max="21" width="14.5703125" hidden="1" customWidth="1"/>
    <col min="22" max="22" width="25" hidden="1" customWidth="1"/>
    <col min="23" max="23" width="30" customWidth="1"/>
    <col min="24" max="24" width="27.7109375" customWidth="1"/>
    <col min="25" max="25" width="22" customWidth="1"/>
    <col min="26" max="26" width="19.85546875" customWidth="1"/>
  </cols>
  <sheetData>
    <row r="1" spans="1:38" ht="9" customHeight="1">
      <c r="D1" s="2"/>
      <c r="E1" s="7"/>
    </row>
    <row r="2" spans="1:38" ht="0.75" customHeight="1">
      <c r="D2" s="37"/>
      <c r="E2" s="395"/>
      <c r="F2" s="395"/>
      <c r="G2" s="395"/>
    </row>
    <row r="3" spans="1:38" ht="6.75" hidden="1" customHeight="1">
      <c r="C3" t="s">
        <v>5</v>
      </c>
      <c r="D3" s="2"/>
      <c r="E3" s="395"/>
      <c r="F3" s="395"/>
      <c r="G3" s="395"/>
      <c r="H3" s="7"/>
      <c r="I3" s="7"/>
    </row>
    <row r="4" spans="1:38" ht="20.25">
      <c r="B4" s="241"/>
      <c r="C4" s="241"/>
      <c r="D4" s="241"/>
      <c r="E4" s="241"/>
      <c r="F4" s="241"/>
      <c r="G4" s="241"/>
      <c r="H4" s="241"/>
      <c r="I4" s="242"/>
      <c r="J4" s="242"/>
      <c r="K4" s="241"/>
    </row>
    <row r="5" spans="1:38" ht="25.5" customHeight="1">
      <c r="B5" s="391" t="s">
        <v>82</v>
      </c>
      <c r="C5" s="391"/>
      <c r="D5" s="391"/>
      <c r="E5" s="391"/>
      <c r="F5" s="391"/>
      <c r="G5" s="391"/>
      <c r="H5" s="391"/>
      <c r="I5" s="391"/>
      <c r="J5" s="391"/>
      <c r="K5" s="391"/>
    </row>
    <row r="6" spans="1:38" ht="49.5" customHeight="1">
      <c r="B6" s="390" t="s">
        <v>99</v>
      </c>
      <c r="C6" s="390"/>
      <c r="D6" s="390"/>
      <c r="E6" s="390"/>
      <c r="F6" s="390"/>
      <c r="G6" s="390"/>
      <c r="H6" s="390"/>
      <c r="I6" s="390"/>
      <c r="J6" s="390"/>
      <c r="K6" s="390"/>
      <c r="R6" s="383"/>
      <c r="S6" s="383"/>
      <c r="T6" s="383"/>
      <c r="U6" s="383"/>
      <c r="V6" s="383"/>
      <c r="W6" s="402" t="s">
        <v>295</v>
      </c>
      <c r="X6" s="402"/>
      <c r="Y6" s="402"/>
      <c r="Z6" s="402"/>
      <c r="AA6" s="402"/>
    </row>
    <row r="7" spans="1:38" ht="22.5" customHeight="1">
      <c r="A7" s="70"/>
      <c r="B7" s="391" t="s">
        <v>100</v>
      </c>
      <c r="C7" s="391"/>
      <c r="D7" s="391"/>
      <c r="E7" s="391"/>
      <c r="F7" s="391"/>
      <c r="G7" s="391"/>
      <c r="H7" s="391"/>
      <c r="I7" s="391"/>
      <c r="J7" s="391"/>
      <c r="K7" s="391"/>
      <c r="L7" s="70"/>
      <c r="M7" s="70"/>
      <c r="N7" s="70"/>
      <c r="O7" s="70"/>
      <c r="P7" s="70"/>
      <c r="Q7" s="70"/>
      <c r="R7" s="70"/>
      <c r="S7" s="70"/>
      <c r="T7" s="70"/>
      <c r="U7" s="70"/>
      <c r="V7" s="70" t="s">
        <v>14</v>
      </c>
      <c r="W7" s="70" t="s">
        <v>5</v>
      </c>
      <c r="X7" s="70"/>
    </row>
    <row r="8" spans="1:38" ht="67.5" customHeight="1">
      <c r="A8" s="381" t="s">
        <v>7</v>
      </c>
      <c r="B8" s="243" t="s">
        <v>0</v>
      </c>
      <c r="C8" s="244" t="s">
        <v>1</v>
      </c>
      <c r="D8" s="384" t="s">
        <v>4</v>
      </c>
      <c r="E8" s="385" t="s">
        <v>96</v>
      </c>
      <c r="F8" s="151"/>
      <c r="G8" s="152"/>
      <c r="H8" s="388" t="s">
        <v>19</v>
      </c>
      <c r="I8" s="396" t="s">
        <v>282</v>
      </c>
      <c r="J8" s="245"/>
      <c r="K8" s="392" t="s">
        <v>285</v>
      </c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386" t="s">
        <v>286</v>
      </c>
      <c r="W8" s="400" t="s">
        <v>294</v>
      </c>
      <c r="X8" s="398" t="s">
        <v>15</v>
      </c>
      <c r="Y8" s="403" t="s">
        <v>41</v>
      </c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ht="81" customHeight="1">
      <c r="A9" s="382"/>
      <c r="B9" s="40" t="s">
        <v>8</v>
      </c>
      <c r="C9" s="69" t="s">
        <v>9</v>
      </c>
      <c r="D9" s="384"/>
      <c r="E9" s="385"/>
      <c r="F9" s="151"/>
      <c r="G9" s="152"/>
      <c r="H9" s="389"/>
      <c r="I9" s="397"/>
      <c r="J9" s="191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387"/>
      <c r="W9" s="401"/>
      <c r="X9" s="399"/>
      <c r="Y9" s="404"/>
      <c r="Z9" s="16"/>
      <c r="AA9" s="16"/>
      <c r="AB9" s="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62.25" customHeight="1">
      <c r="A10" s="136"/>
      <c r="B10" s="137" t="s">
        <v>32</v>
      </c>
      <c r="C10" s="237" t="s">
        <v>42</v>
      </c>
      <c r="D10" s="138"/>
      <c r="E10" s="193">
        <f>E11</f>
        <v>1991102.3</v>
      </c>
      <c r="F10" s="193">
        <f t="shared" ref="F10:Y10" si="0">F11</f>
        <v>0</v>
      </c>
      <c r="G10" s="193">
        <f t="shared" si="0"/>
        <v>0</v>
      </c>
      <c r="H10" s="193">
        <f t="shared" si="0"/>
        <v>1991102.3</v>
      </c>
      <c r="I10" s="193">
        <f t="shared" si="0"/>
        <v>1991102.3</v>
      </c>
      <c r="J10" s="193">
        <f t="shared" si="0"/>
        <v>0</v>
      </c>
      <c r="K10" s="193">
        <f t="shared" si="0"/>
        <v>0</v>
      </c>
      <c r="L10" s="193">
        <f t="shared" si="0"/>
        <v>0</v>
      </c>
      <c r="M10" s="193">
        <f t="shared" si="0"/>
        <v>0</v>
      </c>
      <c r="N10" s="193">
        <f t="shared" si="0"/>
        <v>0</v>
      </c>
      <c r="O10" s="193">
        <f t="shared" si="0"/>
        <v>0</v>
      </c>
      <c r="P10" s="193">
        <f t="shared" si="0"/>
        <v>0</v>
      </c>
      <c r="Q10" s="193">
        <f t="shared" si="0"/>
        <v>0</v>
      </c>
      <c r="R10" s="193">
        <f t="shared" si="0"/>
        <v>0</v>
      </c>
      <c r="S10" s="193">
        <f t="shared" si="0"/>
        <v>0</v>
      </c>
      <c r="T10" s="193">
        <f t="shared" si="0"/>
        <v>0</v>
      </c>
      <c r="U10" s="193">
        <f t="shared" si="0"/>
        <v>0</v>
      </c>
      <c r="V10" s="193">
        <f t="shared" si="0"/>
        <v>0</v>
      </c>
      <c r="W10" s="193">
        <f t="shared" si="0"/>
        <v>1991102.3</v>
      </c>
      <c r="X10" s="193">
        <f t="shared" si="0"/>
        <v>0</v>
      </c>
      <c r="Y10" s="193">
        <f t="shared" si="0"/>
        <v>100</v>
      </c>
      <c r="Z10" s="42"/>
      <c r="AA10" s="42"/>
      <c r="AB10" s="42"/>
      <c r="AC10" s="42"/>
      <c r="AD10" s="42"/>
      <c r="AE10" s="42"/>
      <c r="AF10" s="42"/>
      <c r="AG10" s="16"/>
      <c r="AH10" s="16"/>
      <c r="AI10" s="16"/>
      <c r="AJ10" s="16"/>
      <c r="AK10" s="16"/>
      <c r="AL10" s="16"/>
    </row>
    <row r="11" spans="1:38" ht="57.75" customHeight="1">
      <c r="A11" s="45"/>
      <c r="B11" s="111" t="s">
        <v>43</v>
      </c>
      <c r="C11" s="240" t="s">
        <v>44</v>
      </c>
      <c r="D11" s="121" t="s">
        <v>44</v>
      </c>
      <c r="E11" s="120">
        <f>E12+E13+E14+E15+E16+E17+E18+E19+E20+E21+E22+E23</f>
        <v>1991102.3</v>
      </c>
      <c r="F11" s="120">
        <f t="shared" ref="F11:W11" si="1">F12+F13+F14+F15+F16+F17+F18+F19+F20+F21+F22+F23</f>
        <v>0</v>
      </c>
      <c r="G11" s="120">
        <f t="shared" si="1"/>
        <v>0</v>
      </c>
      <c r="H11" s="120">
        <f t="shared" si="1"/>
        <v>1991102.3</v>
      </c>
      <c r="I11" s="120">
        <f t="shared" si="1"/>
        <v>1991102.3</v>
      </c>
      <c r="J11" s="120">
        <f t="shared" si="1"/>
        <v>0</v>
      </c>
      <c r="K11" s="120">
        <f t="shared" si="1"/>
        <v>0</v>
      </c>
      <c r="L11" s="120">
        <f t="shared" si="1"/>
        <v>0</v>
      </c>
      <c r="M11" s="120">
        <f t="shared" si="1"/>
        <v>0</v>
      </c>
      <c r="N11" s="120">
        <f t="shared" si="1"/>
        <v>0</v>
      </c>
      <c r="O11" s="120">
        <f t="shared" si="1"/>
        <v>0</v>
      </c>
      <c r="P11" s="120">
        <f t="shared" si="1"/>
        <v>0</v>
      </c>
      <c r="Q11" s="120">
        <f t="shared" si="1"/>
        <v>0</v>
      </c>
      <c r="R11" s="120">
        <f t="shared" si="1"/>
        <v>0</v>
      </c>
      <c r="S11" s="120">
        <f t="shared" si="1"/>
        <v>0</v>
      </c>
      <c r="T11" s="120">
        <f t="shared" si="1"/>
        <v>0</v>
      </c>
      <c r="U11" s="120">
        <f t="shared" si="1"/>
        <v>0</v>
      </c>
      <c r="V11" s="120">
        <f t="shared" si="1"/>
        <v>0</v>
      </c>
      <c r="W11" s="120">
        <f t="shared" si="1"/>
        <v>1991102.3</v>
      </c>
      <c r="X11" s="120">
        <f>X12+X13+X14+X15+X16+X17+X18+X19+X20+X21+X22+X23</f>
        <v>0</v>
      </c>
      <c r="Y11" s="188">
        <f t="shared" ref="Y11:Y30" si="2">W11*100/E11</f>
        <v>100</v>
      </c>
      <c r="Z11" s="42"/>
      <c r="AA11" s="42"/>
      <c r="AB11" s="42"/>
      <c r="AC11" s="42"/>
      <c r="AD11" s="42"/>
      <c r="AE11" s="42"/>
      <c r="AF11" s="42"/>
      <c r="AG11" s="16"/>
      <c r="AH11" s="16"/>
      <c r="AI11" s="16"/>
      <c r="AJ11" s="16"/>
      <c r="AK11" s="16"/>
      <c r="AL11" s="16"/>
    </row>
    <row r="12" spans="1:38" ht="191.25" customHeight="1">
      <c r="A12" s="45">
        <v>1</v>
      </c>
      <c r="B12" s="80" t="s">
        <v>16</v>
      </c>
      <c r="C12" s="19" t="s">
        <v>35</v>
      </c>
      <c r="D12" s="98" t="s">
        <v>150</v>
      </c>
      <c r="E12" s="178">
        <v>1991102.3</v>
      </c>
      <c r="F12" s="194"/>
      <c r="G12" s="194"/>
      <c r="H12" s="178">
        <f t="shared" ref="H12:H23" si="3">I12+V12</f>
        <v>1991102.3</v>
      </c>
      <c r="I12" s="178">
        <f>751102.3+1240000</f>
        <v>1991102.3</v>
      </c>
      <c r="J12" s="178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78">
        <f t="shared" ref="V12:V23" si="4">J12+K12+L12+M12+N12+O12+P12+Q12+R12</f>
        <v>0</v>
      </c>
      <c r="W12" s="155">
        <v>1991102.3</v>
      </c>
      <c r="X12" s="178">
        <f>E12-H12</f>
        <v>0</v>
      </c>
      <c r="Y12" s="189">
        <f t="shared" si="2"/>
        <v>100</v>
      </c>
      <c r="Z12" s="42"/>
      <c r="AA12" s="42"/>
      <c r="AB12" s="42"/>
      <c r="AC12" s="42"/>
      <c r="AD12" s="42"/>
      <c r="AE12" s="42"/>
      <c r="AF12" s="42"/>
      <c r="AG12" s="16"/>
      <c r="AH12" s="16"/>
      <c r="AI12" s="16"/>
      <c r="AJ12" s="16"/>
      <c r="AK12" s="16"/>
      <c r="AL12" s="16"/>
    </row>
    <row r="13" spans="1:38" ht="0.75" customHeight="1">
      <c r="A13" s="45"/>
      <c r="B13" s="80"/>
      <c r="C13" s="19"/>
      <c r="D13" s="110"/>
      <c r="E13" s="178"/>
      <c r="F13" s="194"/>
      <c r="G13" s="194"/>
      <c r="H13" s="178">
        <f t="shared" si="3"/>
        <v>0</v>
      </c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78">
        <f t="shared" si="4"/>
        <v>0</v>
      </c>
      <c r="W13" s="178"/>
      <c r="X13" s="178">
        <f t="shared" ref="X13:X23" si="5">E13-H13</f>
        <v>0</v>
      </c>
      <c r="Y13" s="189" t="e">
        <f t="shared" si="2"/>
        <v>#DIV/0!</v>
      </c>
      <c r="Z13" s="42"/>
      <c r="AA13" s="42"/>
      <c r="AB13" s="42"/>
      <c r="AC13" s="42"/>
      <c r="AD13" s="42"/>
      <c r="AE13" s="42"/>
      <c r="AF13" s="42"/>
      <c r="AG13" s="16"/>
      <c r="AH13" s="16"/>
      <c r="AI13" s="16"/>
      <c r="AJ13" s="16"/>
      <c r="AK13" s="16"/>
      <c r="AL13" s="16"/>
    </row>
    <row r="14" spans="1:38" ht="54.75" hidden="1" customHeight="1">
      <c r="A14" s="45"/>
      <c r="B14" s="80"/>
      <c r="C14" s="19"/>
      <c r="D14" s="110"/>
      <c r="E14" s="178"/>
      <c r="F14" s="194"/>
      <c r="G14" s="194"/>
      <c r="H14" s="178">
        <f t="shared" si="3"/>
        <v>0</v>
      </c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78">
        <f t="shared" si="4"/>
        <v>0</v>
      </c>
      <c r="W14" s="178"/>
      <c r="X14" s="178">
        <f t="shared" si="5"/>
        <v>0</v>
      </c>
      <c r="Y14" s="189" t="e">
        <f t="shared" si="2"/>
        <v>#DIV/0!</v>
      </c>
      <c r="Z14" s="42"/>
      <c r="AA14" s="42"/>
      <c r="AB14" s="42"/>
      <c r="AC14" s="42"/>
      <c r="AD14" s="42"/>
      <c r="AE14" s="42"/>
      <c r="AF14" s="42"/>
      <c r="AG14" s="16"/>
      <c r="AH14" s="16"/>
      <c r="AI14" s="16"/>
      <c r="AJ14" s="16"/>
      <c r="AK14" s="16"/>
      <c r="AL14" s="16"/>
    </row>
    <row r="15" spans="1:38" ht="56.25" hidden="1" customHeight="1">
      <c r="A15" s="45"/>
      <c r="B15" s="80"/>
      <c r="C15" s="19"/>
      <c r="D15" s="110"/>
      <c r="E15" s="178"/>
      <c r="F15" s="194"/>
      <c r="G15" s="194"/>
      <c r="H15" s="178">
        <f t="shared" si="3"/>
        <v>0</v>
      </c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78">
        <f t="shared" si="4"/>
        <v>0</v>
      </c>
      <c r="W15" s="178"/>
      <c r="X15" s="178">
        <f t="shared" si="5"/>
        <v>0</v>
      </c>
      <c r="Y15" s="189" t="e">
        <f t="shared" si="2"/>
        <v>#DIV/0!</v>
      </c>
      <c r="Z15" s="42"/>
      <c r="AA15" s="42"/>
      <c r="AB15" s="42"/>
      <c r="AC15" s="42"/>
      <c r="AD15" s="42"/>
      <c r="AE15" s="42"/>
      <c r="AF15" s="42"/>
      <c r="AG15" s="16"/>
      <c r="AH15" s="16"/>
      <c r="AI15" s="16"/>
      <c r="AJ15" s="16"/>
      <c r="AK15" s="16"/>
      <c r="AL15" s="16"/>
    </row>
    <row r="16" spans="1:38" ht="47.25" hidden="1" customHeight="1">
      <c r="A16" s="45"/>
      <c r="B16" s="80"/>
      <c r="C16" s="19"/>
      <c r="D16" s="110"/>
      <c r="E16" s="178"/>
      <c r="F16" s="194"/>
      <c r="G16" s="194"/>
      <c r="H16" s="178">
        <f t="shared" si="3"/>
        <v>0</v>
      </c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78">
        <f t="shared" si="4"/>
        <v>0</v>
      </c>
      <c r="W16" s="178"/>
      <c r="X16" s="178">
        <f t="shared" si="5"/>
        <v>0</v>
      </c>
      <c r="Y16" s="189" t="e">
        <f t="shared" si="2"/>
        <v>#DIV/0!</v>
      </c>
      <c r="Z16" s="42"/>
      <c r="AA16" s="42"/>
      <c r="AB16" s="42"/>
      <c r="AC16" s="42"/>
      <c r="AD16" s="42"/>
      <c r="AE16" s="42"/>
      <c r="AF16" s="42"/>
      <c r="AG16" s="16"/>
      <c r="AH16" s="16"/>
      <c r="AI16" s="16"/>
      <c r="AJ16" s="16"/>
      <c r="AK16" s="16"/>
      <c r="AL16" s="16"/>
    </row>
    <row r="17" spans="1:38" ht="37.5" hidden="1" customHeight="1">
      <c r="A17" s="45"/>
      <c r="B17" s="80"/>
      <c r="C17" s="19"/>
      <c r="D17" s="110"/>
      <c r="E17" s="178"/>
      <c r="F17" s="194"/>
      <c r="G17" s="194"/>
      <c r="H17" s="178">
        <f t="shared" si="3"/>
        <v>0</v>
      </c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78">
        <f t="shared" si="4"/>
        <v>0</v>
      </c>
      <c r="W17" s="178"/>
      <c r="X17" s="178">
        <f t="shared" si="5"/>
        <v>0</v>
      </c>
      <c r="Y17" s="189" t="e">
        <f t="shared" si="2"/>
        <v>#DIV/0!</v>
      </c>
      <c r="Z17" s="42"/>
      <c r="AA17" s="42"/>
      <c r="AB17" s="42"/>
      <c r="AC17" s="42"/>
      <c r="AD17" s="42"/>
      <c r="AE17" s="42"/>
      <c r="AF17" s="42"/>
      <c r="AG17" s="16"/>
      <c r="AH17" s="16"/>
      <c r="AI17" s="16"/>
      <c r="AJ17" s="16"/>
      <c r="AK17" s="16"/>
      <c r="AL17" s="16"/>
    </row>
    <row r="18" spans="1:38" ht="46.5" hidden="1" customHeight="1">
      <c r="A18" s="45"/>
      <c r="B18" s="80"/>
      <c r="C18" s="19"/>
      <c r="D18" s="110"/>
      <c r="E18" s="178"/>
      <c r="F18" s="194"/>
      <c r="G18" s="194"/>
      <c r="H18" s="178">
        <f t="shared" si="3"/>
        <v>0</v>
      </c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78">
        <f t="shared" si="4"/>
        <v>0</v>
      </c>
      <c r="W18" s="178"/>
      <c r="X18" s="178">
        <f t="shared" si="5"/>
        <v>0</v>
      </c>
      <c r="Y18" s="189" t="e">
        <f t="shared" si="2"/>
        <v>#DIV/0!</v>
      </c>
      <c r="Z18" s="42"/>
      <c r="AA18" s="42"/>
      <c r="AB18" s="42"/>
      <c r="AC18" s="42"/>
      <c r="AD18" s="42"/>
      <c r="AE18" s="42"/>
      <c r="AF18" s="42"/>
      <c r="AG18" s="16"/>
      <c r="AH18" s="16"/>
      <c r="AI18" s="16"/>
      <c r="AJ18" s="16"/>
      <c r="AK18" s="16"/>
      <c r="AL18" s="16"/>
    </row>
    <row r="19" spans="1:38" ht="37.5" hidden="1" customHeight="1">
      <c r="A19" s="45"/>
      <c r="B19" s="80"/>
      <c r="C19" s="19"/>
      <c r="D19" s="110"/>
      <c r="E19" s="178"/>
      <c r="F19" s="194"/>
      <c r="G19" s="194"/>
      <c r="H19" s="178">
        <f t="shared" si="3"/>
        <v>0</v>
      </c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78">
        <f t="shared" si="4"/>
        <v>0</v>
      </c>
      <c r="W19" s="178"/>
      <c r="X19" s="178">
        <f t="shared" si="5"/>
        <v>0</v>
      </c>
      <c r="Y19" s="189" t="e">
        <f t="shared" si="2"/>
        <v>#DIV/0!</v>
      </c>
      <c r="Z19" s="42"/>
      <c r="AA19" s="42"/>
      <c r="AB19" s="42"/>
      <c r="AC19" s="42"/>
      <c r="AD19" s="42"/>
      <c r="AE19" s="42"/>
      <c r="AF19" s="42"/>
      <c r="AG19" s="16"/>
      <c r="AH19" s="16"/>
      <c r="AI19" s="16"/>
      <c r="AJ19" s="16"/>
      <c r="AK19" s="16"/>
      <c r="AL19" s="16"/>
    </row>
    <row r="20" spans="1:38" ht="37.5" hidden="1" customHeight="1">
      <c r="A20" s="45"/>
      <c r="B20" s="80"/>
      <c r="C20" s="19"/>
      <c r="D20" s="110"/>
      <c r="E20" s="178"/>
      <c r="F20" s="194"/>
      <c r="G20" s="194"/>
      <c r="H20" s="178">
        <f t="shared" si="3"/>
        <v>0</v>
      </c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78">
        <f t="shared" si="4"/>
        <v>0</v>
      </c>
      <c r="W20" s="178"/>
      <c r="X20" s="178">
        <f t="shared" si="5"/>
        <v>0</v>
      </c>
      <c r="Y20" s="189" t="e">
        <f t="shared" si="2"/>
        <v>#DIV/0!</v>
      </c>
      <c r="Z20" s="42"/>
      <c r="AA20" s="42"/>
      <c r="AB20" s="42"/>
      <c r="AC20" s="42"/>
      <c r="AD20" s="42"/>
      <c r="AE20" s="42"/>
      <c r="AF20" s="42"/>
      <c r="AG20" s="16"/>
      <c r="AH20" s="16"/>
      <c r="AI20" s="16"/>
      <c r="AJ20" s="16"/>
      <c r="AK20" s="16"/>
      <c r="AL20" s="16"/>
    </row>
    <row r="21" spans="1:38" ht="37.5" hidden="1" customHeight="1">
      <c r="A21" s="45"/>
      <c r="B21" s="80"/>
      <c r="C21" s="19"/>
      <c r="D21" s="110"/>
      <c r="E21" s="178"/>
      <c r="F21" s="194"/>
      <c r="G21" s="194"/>
      <c r="H21" s="178">
        <f t="shared" si="3"/>
        <v>0</v>
      </c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78">
        <f t="shared" si="4"/>
        <v>0</v>
      </c>
      <c r="W21" s="178"/>
      <c r="X21" s="178">
        <f t="shared" si="5"/>
        <v>0</v>
      </c>
      <c r="Y21" s="189" t="e">
        <f t="shared" si="2"/>
        <v>#DIV/0!</v>
      </c>
      <c r="Z21" s="42"/>
      <c r="AA21" s="42"/>
      <c r="AB21" s="42"/>
      <c r="AC21" s="42"/>
      <c r="AD21" s="42"/>
      <c r="AE21" s="42"/>
      <c r="AF21" s="42"/>
      <c r="AG21" s="16"/>
      <c r="AH21" s="16"/>
      <c r="AI21" s="16"/>
      <c r="AJ21" s="16"/>
      <c r="AK21" s="16"/>
      <c r="AL21" s="16"/>
    </row>
    <row r="22" spans="1:38" ht="48" hidden="1" customHeight="1">
      <c r="A22" s="45"/>
      <c r="B22" s="80"/>
      <c r="C22" s="19"/>
      <c r="D22" s="110"/>
      <c r="E22" s="178"/>
      <c r="F22" s="194"/>
      <c r="G22" s="194"/>
      <c r="H22" s="178">
        <f t="shared" si="3"/>
        <v>0</v>
      </c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78">
        <f t="shared" si="4"/>
        <v>0</v>
      </c>
      <c r="W22" s="178"/>
      <c r="X22" s="178">
        <f t="shared" si="5"/>
        <v>0</v>
      </c>
      <c r="Y22" s="189" t="e">
        <f t="shared" si="2"/>
        <v>#DIV/0!</v>
      </c>
      <c r="Z22" s="42"/>
      <c r="AA22" s="42"/>
      <c r="AB22" s="42"/>
      <c r="AC22" s="42"/>
      <c r="AD22" s="42"/>
      <c r="AE22" s="42"/>
      <c r="AF22" s="42"/>
      <c r="AG22" s="16"/>
      <c r="AH22" s="16"/>
      <c r="AI22" s="16"/>
      <c r="AJ22" s="16"/>
      <c r="AK22" s="16"/>
      <c r="AL22" s="16"/>
    </row>
    <row r="23" spans="1:38" ht="54.75" hidden="1" customHeight="1">
      <c r="A23" s="45"/>
      <c r="B23" s="80"/>
      <c r="C23" s="19"/>
      <c r="D23" s="110"/>
      <c r="E23" s="178"/>
      <c r="F23" s="194"/>
      <c r="G23" s="194"/>
      <c r="H23" s="178">
        <f t="shared" si="3"/>
        <v>0</v>
      </c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78">
        <f t="shared" si="4"/>
        <v>0</v>
      </c>
      <c r="W23" s="178"/>
      <c r="X23" s="178">
        <f t="shared" si="5"/>
        <v>0</v>
      </c>
      <c r="Y23" s="189" t="e">
        <f t="shared" si="2"/>
        <v>#DIV/0!</v>
      </c>
      <c r="Z23" s="42"/>
      <c r="AA23" s="42"/>
      <c r="AB23" s="42"/>
      <c r="AC23" s="42"/>
      <c r="AD23" s="42"/>
      <c r="AE23" s="42"/>
      <c r="AF23" s="42"/>
      <c r="AG23" s="16"/>
      <c r="AH23" s="16"/>
      <c r="AI23" s="16"/>
      <c r="AJ23" s="16"/>
      <c r="AK23" s="16"/>
      <c r="AL23" s="16"/>
    </row>
    <row r="24" spans="1:38" ht="139.5" customHeight="1">
      <c r="A24" s="136"/>
      <c r="B24" s="137" t="s">
        <v>45</v>
      </c>
      <c r="C24" s="269" t="s">
        <v>46</v>
      </c>
      <c r="D24" s="138"/>
      <c r="E24" s="193">
        <f t="shared" ref="E24:X24" si="6">E28+E30+E33+E54+E26</f>
        <v>9161959</v>
      </c>
      <c r="F24" s="193">
        <f t="shared" si="6"/>
        <v>0</v>
      </c>
      <c r="G24" s="193">
        <f t="shared" si="6"/>
        <v>0</v>
      </c>
      <c r="H24" s="193">
        <f t="shared" si="6"/>
        <v>8002577.2400000002</v>
      </c>
      <c r="I24" s="193">
        <f t="shared" si="6"/>
        <v>5715989.5999999996</v>
      </c>
      <c r="J24" s="193">
        <f t="shared" si="6"/>
        <v>2121160.2199999997</v>
      </c>
      <c r="K24" s="193">
        <f t="shared" si="6"/>
        <v>165427.42000000001</v>
      </c>
      <c r="L24" s="193">
        <f t="shared" si="6"/>
        <v>0</v>
      </c>
      <c r="M24" s="193">
        <f t="shared" si="6"/>
        <v>0</v>
      </c>
      <c r="N24" s="193">
        <f t="shared" si="6"/>
        <v>0</v>
      </c>
      <c r="O24" s="193">
        <f t="shared" si="6"/>
        <v>0</v>
      </c>
      <c r="P24" s="193">
        <f t="shared" si="6"/>
        <v>0</v>
      </c>
      <c r="Q24" s="193">
        <f t="shared" si="6"/>
        <v>0</v>
      </c>
      <c r="R24" s="193">
        <f t="shared" si="6"/>
        <v>0</v>
      </c>
      <c r="S24" s="193">
        <f t="shared" si="6"/>
        <v>0</v>
      </c>
      <c r="T24" s="193">
        <f t="shared" si="6"/>
        <v>0</v>
      </c>
      <c r="U24" s="193">
        <f t="shared" si="6"/>
        <v>0</v>
      </c>
      <c r="V24" s="193">
        <f t="shared" si="6"/>
        <v>2286587.6399999997</v>
      </c>
      <c r="W24" s="193">
        <f t="shared" si="6"/>
        <v>8002577.2400000002</v>
      </c>
      <c r="X24" s="193">
        <f t="shared" si="6"/>
        <v>1159381.7600000002</v>
      </c>
      <c r="Y24" s="189">
        <f t="shared" si="2"/>
        <v>87.34570019359397</v>
      </c>
      <c r="Z24" s="42"/>
      <c r="AA24" s="42"/>
      <c r="AB24" s="42"/>
      <c r="AC24" s="42"/>
      <c r="AD24" s="42"/>
      <c r="AE24" s="42"/>
      <c r="AF24" s="42"/>
      <c r="AG24" s="16"/>
      <c r="AH24" s="16"/>
      <c r="AI24" s="16"/>
      <c r="AJ24" s="16"/>
      <c r="AK24" s="16"/>
      <c r="AL24" s="16"/>
    </row>
    <row r="25" spans="1:38" ht="37.5" hidden="1" customHeight="1">
      <c r="A25" s="72"/>
      <c r="B25" s="80"/>
      <c r="C25" s="73"/>
      <c r="D25" s="110"/>
      <c r="E25" s="178"/>
      <c r="F25" s="196"/>
      <c r="G25" s="196"/>
      <c r="H25" s="197">
        <f>I25+V25</f>
        <v>0</v>
      </c>
      <c r="I25" s="209"/>
      <c r="J25" s="307"/>
      <c r="K25" s="308"/>
      <c r="L25" s="308"/>
      <c r="M25" s="308"/>
      <c r="N25" s="308"/>
      <c r="O25" s="309"/>
      <c r="P25" s="309"/>
      <c r="Q25" s="309"/>
      <c r="R25" s="309"/>
      <c r="S25" s="309"/>
      <c r="T25" s="310"/>
      <c r="U25" s="310"/>
      <c r="V25" s="190">
        <f>J25+K25+L25+M25+N25+O25+P25+Q25+R25+S25</f>
        <v>0</v>
      </c>
      <c r="W25" s="198"/>
      <c r="X25" s="198">
        <f>E25-H25</f>
        <v>0</v>
      </c>
      <c r="Y25" s="189" t="e">
        <f t="shared" si="2"/>
        <v>#DIV/0!</v>
      </c>
      <c r="Z25" s="42"/>
      <c r="AA25" s="42"/>
      <c r="AB25" s="42"/>
      <c r="AC25" s="42"/>
      <c r="AD25" s="42"/>
      <c r="AE25" s="42"/>
      <c r="AF25" s="42"/>
      <c r="AG25" s="16"/>
      <c r="AH25" s="16"/>
      <c r="AI25" s="16"/>
      <c r="AJ25" s="16"/>
      <c r="AK25" s="16"/>
      <c r="AL25" s="16"/>
    </row>
    <row r="26" spans="1:38" ht="53.25" customHeight="1">
      <c r="A26" s="72"/>
      <c r="B26" s="86" t="s">
        <v>227</v>
      </c>
      <c r="C26" s="124" t="s">
        <v>187</v>
      </c>
      <c r="D26" s="271"/>
      <c r="E26" s="120">
        <f>E27</f>
        <v>199000</v>
      </c>
      <c r="F26" s="120">
        <f t="shared" ref="F26:X26" si="7">F27</f>
        <v>0</v>
      </c>
      <c r="G26" s="120">
        <f t="shared" si="7"/>
        <v>0</v>
      </c>
      <c r="H26" s="120">
        <f t="shared" si="7"/>
        <v>196166</v>
      </c>
      <c r="I26" s="120">
        <f t="shared" si="7"/>
        <v>0</v>
      </c>
      <c r="J26" s="120">
        <f t="shared" si="7"/>
        <v>196166</v>
      </c>
      <c r="K26" s="120">
        <f t="shared" si="7"/>
        <v>0</v>
      </c>
      <c r="L26" s="120">
        <f t="shared" si="7"/>
        <v>0</v>
      </c>
      <c r="M26" s="120">
        <f t="shared" si="7"/>
        <v>0</v>
      </c>
      <c r="N26" s="120">
        <f t="shared" si="7"/>
        <v>0</v>
      </c>
      <c r="O26" s="120">
        <f t="shared" si="7"/>
        <v>0</v>
      </c>
      <c r="P26" s="120">
        <f t="shared" si="7"/>
        <v>0</v>
      </c>
      <c r="Q26" s="120">
        <f t="shared" si="7"/>
        <v>0</v>
      </c>
      <c r="R26" s="120">
        <f t="shared" si="7"/>
        <v>0</v>
      </c>
      <c r="S26" s="120">
        <f t="shared" si="7"/>
        <v>0</v>
      </c>
      <c r="T26" s="120">
        <f t="shared" si="7"/>
        <v>0</v>
      </c>
      <c r="U26" s="120">
        <f t="shared" si="7"/>
        <v>0</v>
      </c>
      <c r="V26" s="120">
        <f t="shared" si="7"/>
        <v>196166</v>
      </c>
      <c r="W26" s="120">
        <f t="shared" si="7"/>
        <v>196166</v>
      </c>
      <c r="X26" s="120">
        <f t="shared" si="7"/>
        <v>2834</v>
      </c>
      <c r="Y26" s="189">
        <f t="shared" si="2"/>
        <v>98.575879396984931</v>
      </c>
      <c r="Z26" s="42"/>
      <c r="AA26" s="42"/>
      <c r="AB26" s="42"/>
      <c r="AC26" s="42"/>
      <c r="AD26" s="42"/>
      <c r="AE26" s="42"/>
      <c r="AF26" s="42"/>
      <c r="AG26" s="16"/>
      <c r="AH26" s="16"/>
      <c r="AI26" s="16"/>
      <c r="AJ26" s="16"/>
      <c r="AK26" s="16"/>
      <c r="AL26" s="16"/>
    </row>
    <row r="27" spans="1:38" ht="84" customHeight="1">
      <c r="A27" s="72"/>
      <c r="B27" s="80" t="s">
        <v>17</v>
      </c>
      <c r="C27" s="128" t="s">
        <v>55</v>
      </c>
      <c r="D27" s="272" t="s">
        <v>248</v>
      </c>
      <c r="E27" s="178">
        <v>199000</v>
      </c>
      <c r="F27" s="196"/>
      <c r="G27" s="196"/>
      <c r="H27" s="214">
        <f>I27+V27</f>
        <v>196166</v>
      </c>
      <c r="I27" s="209"/>
      <c r="J27" s="199">
        <v>196166</v>
      </c>
      <c r="K27" s="308"/>
      <c r="L27" s="308"/>
      <c r="M27" s="308"/>
      <c r="N27" s="308"/>
      <c r="O27" s="309"/>
      <c r="P27" s="309"/>
      <c r="Q27" s="309"/>
      <c r="R27" s="309"/>
      <c r="S27" s="309"/>
      <c r="T27" s="310"/>
      <c r="U27" s="310"/>
      <c r="V27" s="190">
        <f>J27+K27</f>
        <v>196166</v>
      </c>
      <c r="W27" s="199">
        <v>196166</v>
      </c>
      <c r="X27" s="199">
        <f>E27-H27</f>
        <v>2834</v>
      </c>
      <c r="Y27" s="189">
        <f t="shared" si="2"/>
        <v>98.575879396984931</v>
      </c>
      <c r="Z27" s="42"/>
      <c r="AA27" s="42"/>
      <c r="AB27" s="42"/>
      <c r="AC27" s="42"/>
      <c r="AD27" s="42"/>
      <c r="AE27" s="42"/>
      <c r="AF27" s="42"/>
      <c r="AG27" s="16"/>
      <c r="AH27" s="16"/>
      <c r="AI27" s="16"/>
      <c r="AJ27" s="16"/>
      <c r="AK27" s="16"/>
      <c r="AL27" s="16"/>
    </row>
    <row r="28" spans="1:38" ht="61.5" customHeight="1">
      <c r="A28" s="83"/>
      <c r="B28" s="86" t="s">
        <v>151</v>
      </c>
      <c r="C28" s="93" t="s">
        <v>39</v>
      </c>
      <c r="D28" s="270"/>
      <c r="E28" s="179">
        <f>E29</f>
        <v>1000</v>
      </c>
      <c r="F28" s="179">
        <f t="shared" ref="F28:X28" si="8">F29</f>
        <v>0</v>
      </c>
      <c r="G28" s="179">
        <f t="shared" si="8"/>
        <v>0</v>
      </c>
      <c r="H28" s="179">
        <f t="shared" si="8"/>
        <v>0</v>
      </c>
      <c r="I28" s="179">
        <f t="shared" si="8"/>
        <v>0</v>
      </c>
      <c r="J28" s="179">
        <f t="shared" si="8"/>
        <v>0</v>
      </c>
      <c r="K28" s="179">
        <f t="shared" si="8"/>
        <v>0</v>
      </c>
      <c r="L28" s="179">
        <f t="shared" si="8"/>
        <v>0</v>
      </c>
      <c r="M28" s="179">
        <f t="shared" si="8"/>
        <v>0</v>
      </c>
      <c r="N28" s="179">
        <f t="shared" si="8"/>
        <v>0</v>
      </c>
      <c r="O28" s="179">
        <f t="shared" si="8"/>
        <v>0</v>
      </c>
      <c r="P28" s="179">
        <f t="shared" si="8"/>
        <v>0</v>
      </c>
      <c r="Q28" s="179">
        <f t="shared" si="8"/>
        <v>0</v>
      </c>
      <c r="R28" s="179">
        <f t="shared" si="8"/>
        <v>0</v>
      </c>
      <c r="S28" s="179">
        <f t="shared" si="8"/>
        <v>0</v>
      </c>
      <c r="T28" s="179">
        <f t="shared" si="8"/>
        <v>0</v>
      </c>
      <c r="U28" s="179">
        <f t="shared" si="8"/>
        <v>0</v>
      </c>
      <c r="V28" s="179">
        <f t="shared" si="8"/>
        <v>0</v>
      </c>
      <c r="W28" s="179">
        <f t="shared" si="8"/>
        <v>0</v>
      </c>
      <c r="X28" s="179">
        <f t="shared" si="8"/>
        <v>1000</v>
      </c>
      <c r="Y28" s="189">
        <f t="shared" si="2"/>
        <v>0</v>
      </c>
      <c r="Z28" s="42"/>
      <c r="AA28" s="42"/>
      <c r="AB28" s="42"/>
      <c r="AC28" s="42"/>
      <c r="AD28" s="42"/>
      <c r="AE28" s="42"/>
      <c r="AF28" s="42"/>
      <c r="AG28" s="16"/>
      <c r="AH28" s="16"/>
      <c r="AI28" s="16"/>
      <c r="AJ28" s="16"/>
      <c r="AK28" s="16"/>
      <c r="AL28" s="16"/>
    </row>
    <row r="29" spans="1:38" ht="53.25" customHeight="1">
      <c r="A29" s="72"/>
      <c r="B29" s="80" t="s">
        <v>61</v>
      </c>
      <c r="C29" s="128" t="s">
        <v>62</v>
      </c>
      <c r="D29" s="256" t="s">
        <v>247</v>
      </c>
      <c r="E29" s="178">
        <v>1000</v>
      </c>
      <c r="F29" s="196"/>
      <c r="G29" s="196"/>
      <c r="H29" s="197">
        <f>I29+V29</f>
        <v>0</v>
      </c>
      <c r="I29" s="209"/>
      <c r="J29" s="307"/>
      <c r="K29" s="308"/>
      <c r="L29" s="308"/>
      <c r="M29" s="308"/>
      <c r="N29" s="308"/>
      <c r="O29" s="309"/>
      <c r="P29" s="309"/>
      <c r="Q29" s="309"/>
      <c r="R29" s="309"/>
      <c r="S29" s="309"/>
      <c r="T29" s="310"/>
      <c r="U29" s="310"/>
      <c r="V29" s="190">
        <f>J29+K29+L29+M29</f>
        <v>0</v>
      </c>
      <c r="W29" s="198">
        <v>0</v>
      </c>
      <c r="X29" s="188">
        <f>E29-H29</f>
        <v>1000</v>
      </c>
      <c r="Y29" s="189">
        <f t="shared" si="2"/>
        <v>0</v>
      </c>
      <c r="Z29" s="42"/>
      <c r="AA29" s="42"/>
      <c r="AB29" s="42"/>
      <c r="AC29" s="42"/>
      <c r="AD29" s="42"/>
      <c r="AE29" s="42"/>
      <c r="AF29" s="42"/>
      <c r="AG29" s="16"/>
      <c r="AH29" s="16"/>
      <c r="AI29" s="16"/>
      <c r="AJ29" s="16"/>
      <c r="AK29" s="16"/>
      <c r="AL29" s="16"/>
    </row>
    <row r="30" spans="1:38" ht="76.5" customHeight="1">
      <c r="A30" s="83"/>
      <c r="B30" s="86" t="s">
        <v>47</v>
      </c>
      <c r="C30" s="124" t="s">
        <v>101</v>
      </c>
      <c r="D30" s="271"/>
      <c r="E30" s="120">
        <f>E31+E32</f>
        <v>3976979</v>
      </c>
      <c r="F30" s="120">
        <f t="shared" ref="F30:X30" si="9">F31+F32</f>
        <v>0</v>
      </c>
      <c r="G30" s="120">
        <f t="shared" si="9"/>
        <v>0</v>
      </c>
      <c r="H30" s="120">
        <f t="shared" si="9"/>
        <v>3752039.6</v>
      </c>
      <c r="I30" s="120">
        <f t="shared" si="9"/>
        <v>3752039.6</v>
      </c>
      <c r="J30" s="120">
        <f t="shared" si="9"/>
        <v>0</v>
      </c>
      <c r="K30" s="120">
        <f t="shared" si="9"/>
        <v>0</v>
      </c>
      <c r="L30" s="120">
        <f t="shared" si="9"/>
        <v>0</v>
      </c>
      <c r="M30" s="120">
        <f t="shared" si="9"/>
        <v>0</v>
      </c>
      <c r="N30" s="120">
        <f t="shared" si="9"/>
        <v>0</v>
      </c>
      <c r="O30" s="120">
        <f t="shared" si="9"/>
        <v>0</v>
      </c>
      <c r="P30" s="120">
        <f t="shared" si="9"/>
        <v>0</v>
      </c>
      <c r="Q30" s="120">
        <f t="shared" si="9"/>
        <v>0</v>
      </c>
      <c r="R30" s="120">
        <f t="shared" si="9"/>
        <v>0</v>
      </c>
      <c r="S30" s="120">
        <f t="shared" si="9"/>
        <v>0</v>
      </c>
      <c r="T30" s="120">
        <f t="shared" si="9"/>
        <v>0</v>
      </c>
      <c r="U30" s="120">
        <f t="shared" si="9"/>
        <v>0</v>
      </c>
      <c r="V30" s="120">
        <f t="shared" si="9"/>
        <v>0</v>
      </c>
      <c r="W30" s="120">
        <f t="shared" si="9"/>
        <v>3752039.6</v>
      </c>
      <c r="X30" s="120">
        <f t="shared" si="9"/>
        <v>224939.39999999991</v>
      </c>
      <c r="Y30" s="189">
        <f t="shared" si="2"/>
        <v>94.343963093594411</v>
      </c>
      <c r="Z30" s="42"/>
      <c r="AA30" s="42"/>
      <c r="AB30" s="42"/>
      <c r="AC30" s="42"/>
      <c r="AD30" s="42"/>
      <c r="AE30" s="42"/>
      <c r="AF30" s="42"/>
      <c r="AG30" s="16"/>
      <c r="AH30" s="16"/>
      <c r="AI30" s="16"/>
      <c r="AJ30" s="16"/>
      <c r="AK30" s="16"/>
      <c r="AL30" s="16"/>
    </row>
    <row r="31" spans="1:38" ht="54" customHeight="1">
      <c r="A31" s="72"/>
      <c r="B31" s="80" t="s">
        <v>61</v>
      </c>
      <c r="C31" s="154" t="s">
        <v>62</v>
      </c>
      <c r="D31" s="256" t="s">
        <v>102</v>
      </c>
      <c r="E31" s="178">
        <v>3926979</v>
      </c>
      <c r="F31" s="196"/>
      <c r="G31" s="196"/>
      <c r="H31" s="188">
        <f>I31+V31</f>
        <v>3752039.6</v>
      </c>
      <c r="I31" s="190">
        <v>3752039.6</v>
      </c>
      <c r="J31" s="199"/>
      <c r="K31" s="378"/>
      <c r="L31" s="308"/>
      <c r="M31" s="308"/>
      <c r="N31" s="308"/>
      <c r="O31" s="309"/>
      <c r="P31" s="309"/>
      <c r="Q31" s="309"/>
      <c r="R31" s="309"/>
      <c r="S31" s="309"/>
      <c r="T31" s="310"/>
      <c r="U31" s="310"/>
      <c r="V31" s="190">
        <f>J31+K31</f>
        <v>0</v>
      </c>
      <c r="W31" s="204">
        <v>3752039.6</v>
      </c>
      <c r="X31" s="199">
        <f>E31-H31</f>
        <v>174939.39999999991</v>
      </c>
      <c r="Y31" s="189">
        <f t="shared" ref="Y31:Y53" si="10">W31*100/E31</f>
        <v>95.545191354473758</v>
      </c>
      <c r="Z31" s="42"/>
      <c r="AA31" s="42"/>
      <c r="AB31" s="42"/>
      <c r="AC31" s="42"/>
      <c r="AD31" s="42"/>
      <c r="AE31" s="42"/>
      <c r="AF31" s="42"/>
      <c r="AG31" s="16"/>
      <c r="AH31" s="16"/>
      <c r="AI31" s="16"/>
      <c r="AJ31" s="16"/>
      <c r="AK31" s="16"/>
      <c r="AL31" s="16"/>
    </row>
    <row r="32" spans="1:38" ht="54" customHeight="1">
      <c r="A32" s="72"/>
      <c r="B32" s="159">
        <v>3122</v>
      </c>
      <c r="C32" s="128" t="s">
        <v>62</v>
      </c>
      <c r="D32" s="256" t="s">
        <v>152</v>
      </c>
      <c r="E32" s="178">
        <v>50000</v>
      </c>
      <c r="F32" s="196"/>
      <c r="G32" s="196"/>
      <c r="H32" s="197">
        <f>I32+V32</f>
        <v>0</v>
      </c>
      <c r="I32" s="209"/>
      <c r="J32" s="307"/>
      <c r="K32" s="308"/>
      <c r="L32" s="308"/>
      <c r="M32" s="308"/>
      <c r="N32" s="308"/>
      <c r="O32" s="309"/>
      <c r="P32" s="309"/>
      <c r="Q32" s="309"/>
      <c r="R32" s="309"/>
      <c r="S32" s="309"/>
      <c r="T32" s="310"/>
      <c r="U32" s="310"/>
      <c r="V32" s="190">
        <f>J32+K32</f>
        <v>0</v>
      </c>
      <c r="W32" s="198">
        <v>0</v>
      </c>
      <c r="X32" s="199">
        <f>E32-H32</f>
        <v>50000</v>
      </c>
      <c r="Y32" s="189">
        <f t="shared" si="10"/>
        <v>0</v>
      </c>
      <c r="Z32" s="42"/>
      <c r="AA32" s="42"/>
      <c r="AB32" s="42"/>
      <c r="AC32" s="42"/>
      <c r="AD32" s="42"/>
      <c r="AE32" s="42"/>
      <c r="AF32" s="42"/>
      <c r="AG32" s="16"/>
      <c r="AH32" s="16"/>
      <c r="AI32" s="16"/>
      <c r="AJ32" s="16"/>
      <c r="AK32" s="16"/>
      <c r="AL32" s="16"/>
    </row>
    <row r="33" spans="1:38" ht="100.5" customHeight="1">
      <c r="A33" s="83"/>
      <c r="B33" s="86" t="s">
        <v>228</v>
      </c>
      <c r="C33" s="133" t="s">
        <v>81</v>
      </c>
      <c r="D33" s="370"/>
      <c r="E33" s="120">
        <f>E34+E53</f>
        <v>4120230</v>
      </c>
      <c r="F33" s="120">
        <f t="shared" ref="F33:X33" si="11">F34+F53</f>
        <v>0</v>
      </c>
      <c r="G33" s="120">
        <f t="shared" si="11"/>
        <v>0</v>
      </c>
      <c r="H33" s="120">
        <f t="shared" si="11"/>
        <v>3189621.6399999997</v>
      </c>
      <c r="I33" s="120">
        <f t="shared" si="11"/>
        <v>1099200</v>
      </c>
      <c r="J33" s="120">
        <f t="shared" si="11"/>
        <v>1924994.22</v>
      </c>
      <c r="K33" s="120">
        <f t="shared" si="11"/>
        <v>165427.42000000001</v>
      </c>
      <c r="L33" s="120">
        <f t="shared" si="11"/>
        <v>0</v>
      </c>
      <c r="M33" s="120">
        <f t="shared" si="11"/>
        <v>0</v>
      </c>
      <c r="N33" s="120">
        <f t="shared" si="11"/>
        <v>0</v>
      </c>
      <c r="O33" s="120">
        <f t="shared" si="11"/>
        <v>0</v>
      </c>
      <c r="P33" s="120">
        <f t="shared" si="11"/>
        <v>0</v>
      </c>
      <c r="Q33" s="120">
        <f t="shared" si="11"/>
        <v>0</v>
      </c>
      <c r="R33" s="120">
        <f t="shared" si="11"/>
        <v>0</v>
      </c>
      <c r="S33" s="120">
        <f t="shared" si="11"/>
        <v>0</v>
      </c>
      <c r="T33" s="120">
        <f t="shared" si="11"/>
        <v>0</v>
      </c>
      <c r="U33" s="120">
        <f t="shared" si="11"/>
        <v>0</v>
      </c>
      <c r="V33" s="120">
        <f t="shared" si="11"/>
        <v>2090421.64</v>
      </c>
      <c r="W33" s="120">
        <f t="shared" si="11"/>
        <v>3189621.64</v>
      </c>
      <c r="X33" s="120">
        <f t="shared" si="11"/>
        <v>930608.36000000034</v>
      </c>
      <c r="Y33" s="189">
        <f t="shared" si="10"/>
        <v>77.413679333435269</v>
      </c>
      <c r="Z33" s="42"/>
      <c r="AA33" s="42"/>
      <c r="AB33" s="42"/>
      <c r="AC33" s="42"/>
      <c r="AD33" s="42"/>
      <c r="AE33" s="42"/>
      <c r="AF33" s="42"/>
      <c r="AG33" s="16"/>
      <c r="AH33" s="16"/>
      <c r="AI33" s="16"/>
      <c r="AJ33" s="16"/>
      <c r="AK33" s="16"/>
      <c r="AL33" s="16"/>
    </row>
    <row r="34" spans="1:38" ht="54.75" customHeight="1">
      <c r="A34" s="72"/>
      <c r="B34" s="80" t="s">
        <v>16</v>
      </c>
      <c r="C34" s="128" t="s">
        <v>2</v>
      </c>
      <c r="D34" s="256" t="s">
        <v>207</v>
      </c>
      <c r="E34" s="178">
        <v>3189629</v>
      </c>
      <c r="F34" s="196"/>
      <c r="G34" s="196"/>
      <c r="H34" s="188">
        <f t="shared" ref="H34:H53" si="12">I34+V34</f>
        <v>3189621.6399999997</v>
      </c>
      <c r="I34" s="190">
        <v>1099200</v>
      </c>
      <c r="J34" s="199">
        <v>1924994.22</v>
      </c>
      <c r="K34" s="188">
        <v>165427.42000000001</v>
      </c>
      <c r="L34" s="188"/>
      <c r="M34" s="188"/>
      <c r="N34" s="188"/>
      <c r="O34" s="188"/>
      <c r="P34" s="188"/>
      <c r="Q34" s="188"/>
      <c r="R34" s="188"/>
      <c r="S34" s="188"/>
      <c r="T34" s="190"/>
      <c r="U34" s="190"/>
      <c r="V34" s="190">
        <f t="shared" ref="V34:V53" si="13">J34+K34+L34+M34+N34</f>
        <v>2090421.64</v>
      </c>
      <c r="W34" s="188">
        <v>3189621.64</v>
      </c>
      <c r="X34" s="199">
        <f t="shared" ref="X34:X53" si="14">E34-H34</f>
        <v>7.3600000003352761</v>
      </c>
      <c r="Y34" s="189">
        <f t="shared" si="10"/>
        <v>99.999769252160675</v>
      </c>
      <c r="Z34" s="42"/>
      <c r="AA34" s="42"/>
      <c r="AB34" s="42"/>
      <c r="AC34" s="42"/>
      <c r="AD34" s="42"/>
      <c r="AE34" s="42"/>
      <c r="AF34" s="42"/>
      <c r="AG34" s="16"/>
      <c r="AH34" s="16"/>
      <c r="AI34" s="16"/>
      <c r="AJ34" s="16"/>
      <c r="AK34" s="16"/>
      <c r="AL34" s="16"/>
    </row>
    <row r="35" spans="1:38" ht="112.5" hidden="1" customHeight="1">
      <c r="A35" s="83"/>
      <c r="B35" s="86"/>
      <c r="C35" s="128" t="s">
        <v>2</v>
      </c>
      <c r="D35" s="176"/>
      <c r="E35" s="120">
        <f>E36</f>
        <v>0</v>
      </c>
      <c r="F35" s="120">
        <f t="shared" ref="F35:W35" si="15">F36</f>
        <v>0</v>
      </c>
      <c r="G35" s="120">
        <f t="shared" si="15"/>
        <v>0</v>
      </c>
      <c r="H35" s="188">
        <f t="shared" si="12"/>
        <v>0</v>
      </c>
      <c r="I35" s="120">
        <f t="shared" si="15"/>
        <v>0</v>
      </c>
      <c r="J35" s="120">
        <f t="shared" si="15"/>
        <v>0</v>
      </c>
      <c r="K35" s="120">
        <f t="shared" si="15"/>
        <v>0</v>
      </c>
      <c r="L35" s="120">
        <f t="shared" si="15"/>
        <v>0</v>
      </c>
      <c r="M35" s="120">
        <f t="shared" si="15"/>
        <v>0</v>
      </c>
      <c r="N35" s="120">
        <f t="shared" si="15"/>
        <v>0</v>
      </c>
      <c r="O35" s="120">
        <f t="shared" si="15"/>
        <v>0</v>
      </c>
      <c r="P35" s="120">
        <f t="shared" si="15"/>
        <v>0</v>
      </c>
      <c r="Q35" s="120">
        <f t="shared" si="15"/>
        <v>0</v>
      </c>
      <c r="R35" s="120">
        <f t="shared" si="15"/>
        <v>0</v>
      </c>
      <c r="S35" s="120">
        <f t="shared" si="15"/>
        <v>0</v>
      </c>
      <c r="T35" s="120">
        <f t="shared" si="15"/>
        <v>0</v>
      </c>
      <c r="U35" s="120">
        <f t="shared" si="15"/>
        <v>0</v>
      </c>
      <c r="V35" s="190">
        <f t="shared" si="13"/>
        <v>0</v>
      </c>
      <c r="W35" s="120">
        <f t="shared" si="15"/>
        <v>0</v>
      </c>
      <c r="X35" s="199">
        <f t="shared" si="14"/>
        <v>0</v>
      </c>
      <c r="Y35" s="189" t="e">
        <f t="shared" si="10"/>
        <v>#DIV/0!</v>
      </c>
      <c r="Z35" s="42"/>
      <c r="AA35" s="42"/>
      <c r="AB35" s="42"/>
      <c r="AC35" s="42"/>
      <c r="AD35" s="42"/>
      <c r="AE35" s="42"/>
      <c r="AF35" s="42"/>
      <c r="AG35" s="16"/>
      <c r="AH35" s="16"/>
      <c r="AI35" s="16"/>
      <c r="AJ35" s="16"/>
      <c r="AK35" s="16"/>
      <c r="AL35" s="16"/>
    </row>
    <row r="36" spans="1:38" ht="112.5" hidden="1" customHeight="1">
      <c r="A36" s="72"/>
      <c r="B36" s="80"/>
      <c r="C36" s="128" t="s">
        <v>2</v>
      </c>
      <c r="D36" s="172"/>
      <c r="E36" s="178"/>
      <c r="F36" s="196"/>
      <c r="G36" s="196"/>
      <c r="H36" s="188">
        <f t="shared" si="12"/>
        <v>0</v>
      </c>
      <c r="I36" s="190"/>
      <c r="J36" s="199"/>
      <c r="K36" s="311"/>
      <c r="L36" s="188"/>
      <c r="M36" s="188"/>
      <c r="N36" s="188"/>
      <c r="O36" s="188"/>
      <c r="P36" s="188"/>
      <c r="Q36" s="188"/>
      <c r="R36" s="188"/>
      <c r="S36" s="188"/>
      <c r="T36" s="190"/>
      <c r="U36" s="190"/>
      <c r="V36" s="190">
        <f t="shared" si="13"/>
        <v>0</v>
      </c>
      <c r="W36" s="188"/>
      <c r="X36" s="199">
        <f t="shared" si="14"/>
        <v>0</v>
      </c>
      <c r="Y36" s="189" t="e">
        <f t="shared" si="10"/>
        <v>#DIV/0!</v>
      </c>
      <c r="Z36" s="42"/>
      <c r="AA36" s="42"/>
      <c r="AB36" s="42"/>
      <c r="AC36" s="42"/>
      <c r="AD36" s="42"/>
      <c r="AE36" s="42"/>
      <c r="AF36" s="42"/>
      <c r="AG36" s="16"/>
      <c r="AH36" s="16"/>
      <c r="AI36" s="16"/>
      <c r="AJ36" s="16"/>
      <c r="AK36" s="16"/>
      <c r="AL36" s="16"/>
    </row>
    <row r="37" spans="1:38" ht="0.75" hidden="1" customHeight="1">
      <c r="A37" s="83"/>
      <c r="B37" s="86"/>
      <c r="C37" s="128" t="s">
        <v>2</v>
      </c>
      <c r="D37" s="176"/>
      <c r="E37" s="120">
        <f>E38</f>
        <v>0</v>
      </c>
      <c r="F37" s="120">
        <f t="shared" ref="F37:W37" si="16">F38</f>
        <v>0</v>
      </c>
      <c r="G37" s="120">
        <f t="shared" si="16"/>
        <v>0</v>
      </c>
      <c r="H37" s="188">
        <f t="shared" si="12"/>
        <v>0</v>
      </c>
      <c r="I37" s="120">
        <f t="shared" si="16"/>
        <v>0</v>
      </c>
      <c r="J37" s="120">
        <f t="shared" si="16"/>
        <v>0</v>
      </c>
      <c r="K37" s="120">
        <f t="shared" si="16"/>
        <v>0</v>
      </c>
      <c r="L37" s="120">
        <f t="shared" si="16"/>
        <v>0</v>
      </c>
      <c r="M37" s="120">
        <f t="shared" si="16"/>
        <v>0</v>
      </c>
      <c r="N37" s="120">
        <f t="shared" si="16"/>
        <v>0</v>
      </c>
      <c r="O37" s="120">
        <f t="shared" si="16"/>
        <v>0</v>
      </c>
      <c r="P37" s="120">
        <f t="shared" si="16"/>
        <v>0</v>
      </c>
      <c r="Q37" s="120">
        <f t="shared" si="16"/>
        <v>0</v>
      </c>
      <c r="R37" s="120">
        <f t="shared" si="16"/>
        <v>0</v>
      </c>
      <c r="S37" s="120">
        <f t="shared" si="16"/>
        <v>0</v>
      </c>
      <c r="T37" s="120">
        <f t="shared" si="16"/>
        <v>0</v>
      </c>
      <c r="U37" s="120">
        <f t="shared" si="16"/>
        <v>0</v>
      </c>
      <c r="V37" s="190">
        <f t="shared" si="13"/>
        <v>0</v>
      </c>
      <c r="W37" s="120">
        <f t="shared" si="16"/>
        <v>0</v>
      </c>
      <c r="X37" s="199">
        <f t="shared" si="14"/>
        <v>0</v>
      </c>
      <c r="Y37" s="189" t="e">
        <f t="shared" si="10"/>
        <v>#DIV/0!</v>
      </c>
      <c r="Z37" s="42"/>
      <c r="AA37" s="42"/>
      <c r="AB37" s="42"/>
      <c r="AC37" s="42"/>
      <c r="AD37" s="42"/>
      <c r="AE37" s="42"/>
      <c r="AF37" s="42"/>
      <c r="AG37" s="16"/>
      <c r="AH37" s="16"/>
      <c r="AI37" s="16"/>
      <c r="AJ37" s="16"/>
      <c r="AK37" s="16"/>
      <c r="AL37" s="16"/>
    </row>
    <row r="38" spans="1:38" ht="87.75" hidden="1" customHeight="1">
      <c r="A38" s="72"/>
      <c r="B38" s="80"/>
      <c r="C38" s="128" t="s">
        <v>2</v>
      </c>
      <c r="D38" s="131"/>
      <c r="E38" s="178"/>
      <c r="F38" s="190"/>
      <c r="G38" s="190"/>
      <c r="H38" s="188">
        <f t="shared" si="12"/>
        <v>0</v>
      </c>
      <c r="I38" s="190"/>
      <c r="J38" s="199"/>
      <c r="K38" s="188"/>
      <c r="L38" s="188"/>
      <c r="M38" s="188"/>
      <c r="N38" s="188"/>
      <c r="O38" s="188"/>
      <c r="P38" s="188"/>
      <c r="Q38" s="188"/>
      <c r="R38" s="188"/>
      <c r="S38" s="188"/>
      <c r="T38" s="190"/>
      <c r="U38" s="190"/>
      <c r="V38" s="190">
        <f t="shared" si="13"/>
        <v>0</v>
      </c>
      <c r="W38" s="199"/>
      <c r="X38" s="199">
        <f t="shared" si="14"/>
        <v>0</v>
      </c>
      <c r="Y38" s="189" t="e">
        <f t="shared" si="10"/>
        <v>#DIV/0!</v>
      </c>
      <c r="Z38" s="42"/>
      <c r="AA38" s="42"/>
      <c r="AB38" s="42"/>
      <c r="AC38" s="42"/>
      <c r="AD38" s="42"/>
      <c r="AE38" s="42"/>
      <c r="AF38" s="42"/>
      <c r="AG38" s="16"/>
      <c r="AH38" s="16"/>
      <c r="AI38" s="16"/>
      <c r="AJ38" s="16"/>
      <c r="AK38" s="16"/>
      <c r="AL38" s="16"/>
    </row>
    <row r="39" spans="1:38" ht="48.75" hidden="1" customHeight="1">
      <c r="A39" s="83"/>
      <c r="B39" s="86"/>
      <c r="C39" s="128" t="s">
        <v>2</v>
      </c>
      <c r="D39" s="126"/>
      <c r="E39" s="120">
        <f>E43+E40+E41+E44+E45+E46+E47+E42+E48</f>
        <v>0</v>
      </c>
      <c r="F39" s="120">
        <f t="shared" ref="F39:W39" si="17">F43+F40+F41+F44+F45+F46+F47+F42+F48</f>
        <v>0</v>
      </c>
      <c r="G39" s="120">
        <f t="shared" si="17"/>
        <v>0</v>
      </c>
      <c r="H39" s="188">
        <f t="shared" si="12"/>
        <v>0</v>
      </c>
      <c r="I39" s="120">
        <f t="shared" si="17"/>
        <v>0</v>
      </c>
      <c r="J39" s="120">
        <f t="shared" si="17"/>
        <v>0</v>
      </c>
      <c r="K39" s="120">
        <f t="shared" si="17"/>
        <v>0</v>
      </c>
      <c r="L39" s="120">
        <f t="shared" si="17"/>
        <v>0</v>
      </c>
      <c r="M39" s="120">
        <f t="shared" si="17"/>
        <v>0</v>
      </c>
      <c r="N39" s="120">
        <f t="shared" si="17"/>
        <v>0</v>
      </c>
      <c r="O39" s="120">
        <f t="shared" si="17"/>
        <v>0</v>
      </c>
      <c r="P39" s="120">
        <f t="shared" si="17"/>
        <v>0</v>
      </c>
      <c r="Q39" s="120">
        <f t="shared" si="17"/>
        <v>0</v>
      </c>
      <c r="R39" s="120">
        <f t="shared" si="17"/>
        <v>0</v>
      </c>
      <c r="S39" s="120">
        <f t="shared" si="17"/>
        <v>0</v>
      </c>
      <c r="T39" s="120">
        <f t="shared" si="17"/>
        <v>0</v>
      </c>
      <c r="U39" s="120">
        <f t="shared" si="17"/>
        <v>0</v>
      </c>
      <c r="V39" s="190">
        <f t="shared" si="13"/>
        <v>0</v>
      </c>
      <c r="W39" s="120">
        <f t="shared" si="17"/>
        <v>0</v>
      </c>
      <c r="X39" s="199">
        <f t="shared" si="14"/>
        <v>0</v>
      </c>
      <c r="Y39" s="189" t="e">
        <f t="shared" si="10"/>
        <v>#DIV/0!</v>
      </c>
      <c r="Z39" s="42"/>
      <c r="AA39" s="42"/>
      <c r="AB39" s="42"/>
      <c r="AC39" s="42"/>
      <c r="AD39" s="42"/>
      <c r="AE39" s="42"/>
      <c r="AF39" s="42"/>
      <c r="AG39" s="16"/>
      <c r="AH39" s="16"/>
      <c r="AI39" s="16"/>
      <c r="AJ39" s="16"/>
      <c r="AK39" s="16"/>
      <c r="AL39" s="16"/>
    </row>
    <row r="40" spans="1:38" ht="69" hidden="1" customHeight="1">
      <c r="A40" s="153"/>
      <c r="B40" s="156"/>
      <c r="C40" s="128" t="s">
        <v>2</v>
      </c>
      <c r="D40" s="132"/>
      <c r="E40" s="155"/>
      <c r="F40" s="187"/>
      <c r="G40" s="187"/>
      <c r="H40" s="188">
        <f t="shared" si="12"/>
        <v>0</v>
      </c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90">
        <f t="shared" si="13"/>
        <v>0</v>
      </c>
      <c r="W40" s="155"/>
      <c r="X40" s="199">
        <f t="shared" si="14"/>
        <v>0</v>
      </c>
      <c r="Y40" s="189" t="e">
        <f t="shared" si="10"/>
        <v>#DIV/0!</v>
      </c>
      <c r="Z40" s="42"/>
      <c r="AA40" s="42"/>
      <c r="AB40" s="42"/>
      <c r="AC40" s="42"/>
      <c r="AD40" s="42"/>
      <c r="AE40" s="42"/>
      <c r="AF40" s="42"/>
      <c r="AG40" s="16"/>
      <c r="AH40" s="16"/>
      <c r="AI40" s="16"/>
      <c r="AJ40" s="16"/>
      <c r="AK40" s="16"/>
      <c r="AL40" s="16"/>
    </row>
    <row r="41" spans="1:38" ht="65.25" hidden="1" customHeight="1">
      <c r="A41" s="153"/>
      <c r="B41" s="156"/>
      <c r="C41" s="128" t="s">
        <v>2</v>
      </c>
      <c r="D41" s="132"/>
      <c r="E41" s="155"/>
      <c r="F41" s="187"/>
      <c r="G41" s="187"/>
      <c r="H41" s="188">
        <f t="shared" si="12"/>
        <v>0</v>
      </c>
      <c r="I41" s="155"/>
      <c r="J41" s="155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90">
        <f t="shared" si="13"/>
        <v>0</v>
      </c>
      <c r="W41" s="155"/>
      <c r="X41" s="199">
        <f t="shared" si="14"/>
        <v>0</v>
      </c>
      <c r="Y41" s="189" t="e">
        <f t="shared" si="10"/>
        <v>#DIV/0!</v>
      </c>
      <c r="Z41" s="42"/>
      <c r="AA41" s="42"/>
      <c r="AB41" s="42"/>
      <c r="AC41" s="42"/>
      <c r="AD41" s="42"/>
      <c r="AE41" s="42"/>
      <c r="AF41" s="42"/>
      <c r="AG41" s="16"/>
      <c r="AH41" s="16"/>
      <c r="AI41" s="16"/>
      <c r="AJ41" s="16"/>
      <c r="AK41" s="16"/>
      <c r="AL41" s="16"/>
    </row>
    <row r="42" spans="1:38" ht="77.25" hidden="1" customHeight="1">
      <c r="A42" s="153"/>
      <c r="B42" s="156"/>
      <c r="C42" s="128" t="s">
        <v>2</v>
      </c>
      <c r="D42" s="134"/>
      <c r="E42" s="155"/>
      <c r="F42" s="187"/>
      <c r="G42" s="187"/>
      <c r="H42" s="188">
        <f t="shared" si="12"/>
        <v>0</v>
      </c>
      <c r="I42" s="155"/>
      <c r="J42" s="155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90">
        <f t="shared" si="13"/>
        <v>0</v>
      </c>
      <c r="W42" s="155"/>
      <c r="X42" s="199">
        <f t="shared" si="14"/>
        <v>0</v>
      </c>
      <c r="Y42" s="189" t="e">
        <f t="shared" si="10"/>
        <v>#DIV/0!</v>
      </c>
      <c r="Z42" s="42"/>
      <c r="AA42" s="42"/>
      <c r="AB42" s="42"/>
      <c r="AC42" s="42"/>
      <c r="AD42" s="42"/>
      <c r="AE42" s="42"/>
      <c r="AF42" s="42"/>
      <c r="AG42" s="16"/>
      <c r="AH42" s="16"/>
      <c r="AI42" s="16"/>
      <c r="AJ42" s="16"/>
      <c r="AK42" s="16"/>
      <c r="AL42" s="16"/>
    </row>
    <row r="43" spans="1:38" ht="57.75" hidden="1" customHeight="1">
      <c r="A43" s="153"/>
      <c r="B43" s="80"/>
      <c r="C43" s="128" t="s">
        <v>2</v>
      </c>
      <c r="D43" s="132"/>
      <c r="E43" s="127"/>
      <c r="F43" s="187"/>
      <c r="G43" s="187"/>
      <c r="H43" s="188">
        <f t="shared" si="12"/>
        <v>0</v>
      </c>
      <c r="I43" s="155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90">
        <f t="shared" si="13"/>
        <v>0</v>
      </c>
      <c r="W43" s="155"/>
      <c r="X43" s="199">
        <f t="shared" si="14"/>
        <v>0</v>
      </c>
      <c r="Y43" s="189" t="e">
        <f t="shared" si="10"/>
        <v>#DIV/0!</v>
      </c>
      <c r="Z43" s="42"/>
      <c r="AA43" s="42"/>
      <c r="AB43" s="42"/>
      <c r="AC43" s="42"/>
      <c r="AD43" s="42"/>
      <c r="AE43" s="42"/>
      <c r="AF43" s="42"/>
      <c r="AG43" s="16"/>
      <c r="AH43" s="16"/>
      <c r="AI43" s="16"/>
      <c r="AJ43" s="16"/>
      <c r="AK43" s="16"/>
      <c r="AL43" s="16"/>
    </row>
    <row r="44" spans="1:38" ht="60" hidden="1" customHeight="1">
      <c r="A44" s="153"/>
      <c r="B44" s="156"/>
      <c r="C44" s="128" t="s">
        <v>2</v>
      </c>
      <c r="D44" s="132"/>
      <c r="E44" s="155"/>
      <c r="F44" s="187"/>
      <c r="G44" s="187"/>
      <c r="H44" s="188">
        <f t="shared" si="12"/>
        <v>0</v>
      </c>
      <c r="I44" s="155"/>
      <c r="J44" s="155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90">
        <f t="shared" si="13"/>
        <v>0</v>
      </c>
      <c r="W44" s="155"/>
      <c r="X44" s="199">
        <f t="shared" si="14"/>
        <v>0</v>
      </c>
      <c r="Y44" s="189" t="e">
        <f t="shared" si="10"/>
        <v>#DIV/0!</v>
      </c>
      <c r="Z44" s="42"/>
      <c r="AA44" s="42"/>
      <c r="AB44" s="42"/>
      <c r="AC44" s="42"/>
      <c r="AD44" s="42"/>
      <c r="AE44" s="42"/>
      <c r="AF44" s="42"/>
      <c r="AG44" s="16"/>
      <c r="AH44" s="16"/>
      <c r="AI44" s="16"/>
      <c r="AJ44" s="16"/>
      <c r="AK44" s="16"/>
      <c r="AL44" s="16"/>
    </row>
    <row r="45" spans="1:38" ht="206.25" hidden="1" customHeight="1">
      <c r="A45" s="153"/>
      <c r="B45" s="156"/>
      <c r="C45" s="128" t="s">
        <v>2</v>
      </c>
      <c r="D45" s="132"/>
      <c r="E45" s="155"/>
      <c r="F45" s="187"/>
      <c r="G45" s="187"/>
      <c r="H45" s="188">
        <f t="shared" si="12"/>
        <v>0</v>
      </c>
      <c r="I45" s="155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90">
        <f t="shared" si="13"/>
        <v>0</v>
      </c>
      <c r="W45" s="155"/>
      <c r="X45" s="199">
        <f t="shared" si="14"/>
        <v>0</v>
      </c>
      <c r="Y45" s="189" t="e">
        <f t="shared" si="10"/>
        <v>#DIV/0!</v>
      </c>
      <c r="Z45" s="42"/>
      <c r="AA45" s="42"/>
      <c r="AB45" s="42"/>
      <c r="AC45" s="42"/>
      <c r="AD45" s="42"/>
      <c r="AE45" s="42"/>
      <c r="AF45" s="42"/>
      <c r="AG45" s="16"/>
      <c r="AH45" s="16"/>
      <c r="AI45" s="16"/>
      <c r="AJ45" s="16"/>
      <c r="AK45" s="16"/>
      <c r="AL45" s="16"/>
    </row>
    <row r="46" spans="1:38" ht="85.5" hidden="1" customHeight="1">
      <c r="A46" s="153"/>
      <c r="B46" s="156"/>
      <c r="C46" s="128" t="s">
        <v>2</v>
      </c>
      <c r="D46" s="132"/>
      <c r="E46" s="155"/>
      <c r="F46" s="187"/>
      <c r="G46" s="187"/>
      <c r="H46" s="188">
        <f t="shared" si="12"/>
        <v>0</v>
      </c>
      <c r="I46" s="155"/>
      <c r="J46" s="155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90">
        <f t="shared" si="13"/>
        <v>0</v>
      </c>
      <c r="W46" s="155"/>
      <c r="X46" s="199">
        <f t="shared" si="14"/>
        <v>0</v>
      </c>
      <c r="Y46" s="189" t="e">
        <f t="shared" si="10"/>
        <v>#DIV/0!</v>
      </c>
      <c r="Z46" s="42"/>
      <c r="AA46" s="42"/>
      <c r="AB46" s="42"/>
      <c r="AC46" s="42"/>
      <c r="AD46" s="42"/>
      <c r="AE46" s="42"/>
      <c r="AF46" s="42"/>
      <c r="AG46" s="16"/>
      <c r="AH46" s="16"/>
      <c r="AI46" s="16"/>
      <c r="AJ46" s="16"/>
      <c r="AK46" s="16"/>
      <c r="AL46" s="16"/>
    </row>
    <row r="47" spans="1:38" ht="63" hidden="1" customHeight="1">
      <c r="A47" s="72"/>
      <c r="B47" s="41"/>
      <c r="C47" s="128" t="s">
        <v>2</v>
      </c>
      <c r="D47" s="132"/>
      <c r="E47" s="157"/>
      <c r="F47" s="190"/>
      <c r="G47" s="190"/>
      <c r="H47" s="188">
        <f t="shared" si="12"/>
        <v>0</v>
      </c>
      <c r="I47" s="190"/>
      <c r="J47" s="199"/>
      <c r="K47" s="188"/>
      <c r="L47" s="188"/>
      <c r="M47" s="188"/>
      <c r="N47" s="188"/>
      <c r="O47" s="188"/>
      <c r="P47" s="188"/>
      <c r="Q47" s="188"/>
      <c r="R47" s="188"/>
      <c r="S47" s="188"/>
      <c r="T47" s="190"/>
      <c r="U47" s="190"/>
      <c r="V47" s="190">
        <f t="shared" si="13"/>
        <v>0</v>
      </c>
      <c r="W47" s="188"/>
      <c r="X47" s="199">
        <f t="shared" si="14"/>
        <v>0</v>
      </c>
      <c r="Y47" s="189" t="e">
        <f t="shared" si="10"/>
        <v>#DIV/0!</v>
      </c>
      <c r="Z47" s="42"/>
      <c r="AA47" s="42"/>
      <c r="AB47" s="42"/>
      <c r="AC47" s="42"/>
      <c r="AD47" s="42"/>
      <c r="AE47" s="42"/>
      <c r="AF47" s="42"/>
      <c r="AG47" s="16"/>
      <c r="AH47" s="16"/>
      <c r="AI47" s="16"/>
      <c r="AJ47" s="16"/>
      <c r="AK47" s="16"/>
      <c r="AL47" s="16"/>
    </row>
    <row r="48" spans="1:38" ht="111.75" hidden="1" customHeight="1">
      <c r="A48" s="72"/>
      <c r="B48" s="41"/>
      <c r="C48" s="128" t="s">
        <v>2</v>
      </c>
      <c r="D48" s="181"/>
      <c r="E48" s="155"/>
      <c r="F48" s="190"/>
      <c r="G48" s="190"/>
      <c r="H48" s="188">
        <f t="shared" si="12"/>
        <v>0</v>
      </c>
      <c r="I48" s="190"/>
      <c r="J48" s="199"/>
      <c r="K48" s="188"/>
      <c r="L48" s="188"/>
      <c r="M48" s="188"/>
      <c r="N48" s="188"/>
      <c r="O48" s="188"/>
      <c r="P48" s="188"/>
      <c r="Q48" s="188"/>
      <c r="R48" s="188"/>
      <c r="S48" s="188"/>
      <c r="T48" s="190"/>
      <c r="U48" s="190"/>
      <c r="V48" s="190">
        <f t="shared" si="13"/>
        <v>0</v>
      </c>
      <c r="W48" s="188"/>
      <c r="X48" s="199">
        <f t="shared" si="14"/>
        <v>0</v>
      </c>
      <c r="Y48" s="189" t="e">
        <f t="shared" si="10"/>
        <v>#DIV/0!</v>
      </c>
      <c r="Z48" s="42"/>
      <c r="AA48" s="42"/>
      <c r="AB48" s="42"/>
      <c r="AC48" s="42"/>
      <c r="AD48" s="42"/>
      <c r="AE48" s="42"/>
      <c r="AF48" s="42"/>
      <c r="AG48" s="16"/>
      <c r="AH48" s="16"/>
      <c r="AI48" s="16"/>
      <c r="AJ48" s="16"/>
      <c r="AK48" s="16"/>
      <c r="AL48" s="16"/>
    </row>
    <row r="49" spans="1:38" ht="96.75" hidden="1" customHeight="1">
      <c r="A49" s="83"/>
      <c r="B49" s="92"/>
      <c r="C49" s="128" t="s">
        <v>2</v>
      </c>
      <c r="D49" s="158"/>
      <c r="E49" s="120">
        <f>E51+E50</f>
        <v>0</v>
      </c>
      <c r="F49" s="120">
        <f t="shared" ref="F49:U49" si="18">F51+F50</f>
        <v>0</v>
      </c>
      <c r="G49" s="120">
        <f t="shared" si="18"/>
        <v>0</v>
      </c>
      <c r="H49" s="188">
        <f t="shared" si="12"/>
        <v>0</v>
      </c>
      <c r="I49" s="120">
        <f t="shared" si="18"/>
        <v>0</v>
      </c>
      <c r="J49" s="120">
        <f t="shared" si="18"/>
        <v>0</v>
      </c>
      <c r="K49" s="120">
        <f t="shared" si="18"/>
        <v>0</v>
      </c>
      <c r="L49" s="120">
        <f t="shared" si="18"/>
        <v>0</v>
      </c>
      <c r="M49" s="120">
        <f t="shared" si="18"/>
        <v>0</v>
      </c>
      <c r="N49" s="120">
        <f t="shared" si="18"/>
        <v>0</v>
      </c>
      <c r="O49" s="120">
        <f t="shared" si="18"/>
        <v>0</v>
      </c>
      <c r="P49" s="120">
        <f t="shared" si="18"/>
        <v>0</v>
      </c>
      <c r="Q49" s="120">
        <f t="shared" si="18"/>
        <v>0</v>
      </c>
      <c r="R49" s="120">
        <f t="shared" si="18"/>
        <v>0</v>
      </c>
      <c r="S49" s="120">
        <f t="shared" si="18"/>
        <v>0</v>
      </c>
      <c r="T49" s="120">
        <f t="shared" si="18"/>
        <v>0</v>
      </c>
      <c r="U49" s="120">
        <f t="shared" si="18"/>
        <v>0</v>
      </c>
      <c r="V49" s="190">
        <f t="shared" si="13"/>
        <v>0</v>
      </c>
      <c r="W49" s="120">
        <f>W51+W50</f>
        <v>0</v>
      </c>
      <c r="X49" s="199">
        <f t="shared" si="14"/>
        <v>0</v>
      </c>
      <c r="Y49" s="189" t="e">
        <f t="shared" si="10"/>
        <v>#DIV/0!</v>
      </c>
      <c r="Z49" s="42"/>
      <c r="AA49" s="42"/>
      <c r="AB49" s="42"/>
      <c r="AC49" s="42"/>
      <c r="AD49" s="42"/>
      <c r="AE49" s="42"/>
      <c r="AF49" s="42"/>
      <c r="AG49" s="16"/>
      <c r="AH49" s="16"/>
      <c r="AI49" s="16"/>
      <c r="AJ49" s="16"/>
      <c r="AK49" s="16"/>
      <c r="AL49" s="16"/>
    </row>
    <row r="50" spans="1:38" ht="96.75" hidden="1" customHeight="1">
      <c r="A50" s="153"/>
      <c r="B50" s="20"/>
      <c r="C50" s="128" t="s">
        <v>2</v>
      </c>
      <c r="D50" s="106"/>
      <c r="E50" s="207"/>
      <c r="F50" s="187"/>
      <c r="G50" s="187"/>
      <c r="H50" s="188">
        <f t="shared" si="12"/>
        <v>0</v>
      </c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90">
        <f t="shared" si="13"/>
        <v>0</v>
      </c>
      <c r="W50" s="155">
        <v>0</v>
      </c>
      <c r="X50" s="199">
        <f t="shared" si="14"/>
        <v>0</v>
      </c>
      <c r="Y50" s="189" t="e">
        <f t="shared" si="10"/>
        <v>#DIV/0!</v>
      </c>
      <c r="Z50" s="42"/>
      <c r="AA50" s="42"/>
      <c r="AB50" s="42"/>
      <c r="AC50" s="42"/>
      <c r="AD50" s="42"/>
      <c r="AE50" s="42"/>
      <c r="AF50" s="42"/>
      <c r="AG50" s="16"/>
      <c r="AH50" s="16"/>
      <c r="AI50" s="16"/>
      <c r="AJ50" s="16"/>
      <c r="AK50" s="16"/>
      <c r="AL50" s="16"/>
    </row>
    <row r="51" spans="1:38" ht="106.5" hidden="1" customHeight="1">
      <c r="A51" s="153"/>
      <c r="B51" s="159"/>
      <c r="C51" s="128" t="s">
        <v>2</v>
      </c>
      <c r="D51" s="131"/>
      <c r="E51" s="155"/>
      <c r="F51" s="188"/>
      <c r="G51" s="188"/>
      <c r="H51" s="188">
        <f t="shared" si="12"/>
        <v>0</v>
      </c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90">
        <f t="shared" si="13"/>
        <v>0</v>
      </c>
      <c r="W51" s="188"/>
      <c r="X51" s="199">
        <f t="shared" si="14"/>
        <v>0</v>
      </c>
      <c r="Y51" s="189" t="e">
        <f t="shared" si="10"/>
        <v>#DIV/0!</v>
      </c>
      <c r="Z51" s="42"/>
      <c r="AA51" s="42"/>
      <c r="AB51" s="42"/>
      <c r="AC51" s="42"/>
      <c r="AD51" s="42"/>
      <c r="AE51" s="42"/>
      <c r="AF51" s="42"/>
      <c r="AG51" s="16"/>
      <c r="AH51" s="16"/>
      <c r="AI51" s="16"/>
      <c r="AJ51" s="16"/>
      <c r="AK51" s="16"/>
      <c r="AL51" s="16"/>
    </row>
    <row r="52" spans="1:38" ht="59.25" hidden="1" customHeight="1">
      <c r="A52" s="153"/>
      <c r="B52" s="159"/>
      <c r="C52" s="128" t="s">
        <v>2</v>
      </c>
      <c r="D52" s="256"/>
      <c r="E52" s="155">
        <v>50000</v>
      </c>
      <c r="F52" s="188"/>
      <c r="G52" s="188"/>
      <c r="H52" s="188">
        <f t="shared" si="12"/>
        <v>0</v>
      </c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90">
        <f t="shared" si="13"/>
        <v>0</v>
      </c>
      <c r="W52" s="188"/>
      <c r="X52" s="199">
        <f t="shared" si="14"/>
        <v>50000</v>
      </c>
      <c r="Y52" s="189">
        <f t="shared" si="10"/>
        <v>0</v>
      </c>
      <c r="Z52" s="42"/>
      <c r="AA52" s="42"/>
      <c r="AB52" s="42"/>
      <c r="AC52" s="42"/>
      <c r="AD52" s="42"/>
      <c r="AE52" s="42"/>
      <c r="AF52" s="42"/>
      <c r="AG52" s="16"/>
      <c r="AH52" s="16"/>
      <c r="AI52" s="16"/>
      <c r="AJ52" s="16"/>
      <c r="AK52" s="16"/>
      <c r="AL52" s="16"/>
    </row>
    <row r="53" spans="1:38" ht="77.25" customHeight="1">
      <c r="A53" s="153"/>
      <c r="B53" s="159"/>
      <c r="C53" s="128" t="s">
        <v>2</v>
      </c>
      <c r="D53" s="354" t="s">
        <v>246</v>
      </c>
      <c r="E53" s="155">
        <v>930601</v>
      </c>
      <c r="F53" s="188"/>
      <c r="G53" s="188"/>
      <c r="H53" s="188">
        <f t="shared" si="12"/>
        <v>0</v>
      </c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90">
        <f t="shared" si="13"/>
        <v>0</v>
      </c>
      <c r="W53" s="188">
        <v>0</v>
      </c>
      <c r="X53" s="199">
        <f t="shared" si="14"/>
        <v>930601</v>
      </c>
      <c r="Y53" s="189">
        <f t="shared" si="10"/>
        <v>0</v>
      </c>
      <c r="Z53" s="42"/>
      <c r="AA53" s="42"/>
      <c r="AB53" s="42"/>
      <c r="AC53" s="42"/>
      <c r="AD53" s="42"/>
      <c r="AE53" s="42"/>
      <c r="AF53" s="42"/>
      <c r="AG53" s="16"/>
      <c r="AH53" s="16"/>
      <c r="AI53" s="16"/>
      <c r="AJ53" s="16"/>
      <c r="AK53" s="16"/>
      <c r="AL53" s="16"/>
    </row>
    <row r="54" spans="1:38" ht="59.25" customHeight="1">
      <c r="A54" s="83"/>
      <c r="B54" s="92">
        <v>1217670</v>
      </c>
      <c r="C54" s="93" t="s">
        <v>77</v>
      </c>
      <c r="D54" s="270"/>
      <c r="E54" s="120">
        <f>E55</f>
        <v>864750</v>
      </c>
      <c r="F54" s="120">
        <f t="shared" ref="F54:X54" si="19">F55</f>
        <v>0</v>
      </c>
      <c r="G54" s="120">
        <f t="shared" si="19"/>
        <v>0</v>
      </c>
      <c r="H54" s="120">
        <f t="shared" si="19"/>
        <v>864750</v>
      </c>
      <c r="I54" s="120">
        <f t="shared" si="19"/>
        <v>864750</v>
      </c>
      <c r="J54" s="120">
        <f t="shared" si="19"/>
        <v>0</v>
      </c>
      <c r="K54" s="120">
        <f t="shared" si="19"/>
        <v>0</v>
      </c>
      <c r="L54" s="120">
        <f t="shared" si="19"/>
        <v>0</v>
      </c>
      <c r="M54" s="120">
        <f t="shared" si="19"/>
        <v>0</v>
      </c>
      <c r="N54" s="120">
        <f t="shared" si="19"/>
        <v>0</v>
      </c>
      <c r="O54" s="120">
        <f t="shared" si="19"/>
        <v>0</v>
      </c>
      <c r="P54" s="120">
        <f t="shared" si="19"/>
        <v>0</v>
      </c>
      <c r="Q54" s="120">
        <f t="shared" si="19"/>
        <v>0</v>
      </c>
      <c r="R54" s="120">
        <f t="shared" si="19"/>
        <v>0</v>
      </c>
      <c r="S54" s="120">
        <f t="shared" si="19"/>
        <v>0</v>
      </c>
      <c r="T54" s="120">
        <f t="shared" si="19"/>
        <v>0</v>
      </c>
      <c r="U54" s="120">
        <f t="shared" si="19"/>
        <v>0</v>
      </c>
      <c r="V54" s="120">
        <f t="shared" si="19"/>
        <v>0</v>
      </c>
      <c r="W54" s="120">
        <f t="shared" si="19"/>
        <v>864750</v>
      </c>
      <c r="X54" s="120">
        <f t="shared" si="19"/>
        <v>0</v>
      </c>
      <c r="Y54" s="189">
        <f t="shared" ref="Y54:Y90" si="20">W54*100/E54</f>
        <v>100</v>
      </c>
      <c r="Z54" s="42"/>
      <c r="AA54" s="42"/>
      <c r="AB54" s="42"/>
      <c r="AC54" s="42"/>
      <c r="AD54" s="42"/>
      <c r="AE54" s="42"/>
      <c r="AF54" s="42"/>
      <c r="AG54" s="16"/>
      <c r="AH54" s="16"/>
      <c r="AI54" s="16"/>
      <c r="AJ54" s="16"/>
      <c r="AK54" s="16"/>
      <c r="AL54" s="16"/>
    </row>
    <row r="55" spans="1:38" ht="184.5" customHeight="1">
      <c r="A55" s="153"/>
      <c r="B55" s="159">
        <v>3210</v>
      </c>
      <c r="C55" s="128" t="s">
        <v>51</v>
      </c>
      <c r="D55" s="256" t="s">
        <v>153</v>
      </c>
      <c r="E55" s="155">
        <v>864750</v>
      </c>
      <c r="F55" s="188"/>
      <c r="G55" s="188"/>
      <c r="H55" s="188">
        <f>I55+V55</f>
        <v>864750</v>
      </c>
      <c r="I55" s="188">
        <v>864750</v>
      </c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90">
        <f>J55+K55+L55</f>
        <v>0</v>
      </c>
      <c r="W55" s="188">
        <v>864750</v>
      </c>
      <c r="X55" s="199">
        <f>E55-H55</f>
        <v>0</v>
      </c>
      <c r="Y55" s="189">
        <f t="shared" si="20"/>
        <v>100</v>
      </c>
      <c r="Z55" s="42"/>
      <c r="AA55" s="42"/>
      <c r="AB55" s="42"/>
      <c r="AC55" s="42"/>
      <c r="AD55" s="42"/>
      <c r="AE55" s="42"/>
      <c r="AF55" s="42"/>
      <c r="AG55" s="16"/>
      <c r="AH55" s="16"/>
      <c r="AI55" s="16"/>
      <c r="AJ55" s="16"/>
      <c r="AK55" s="16"/>
      <c r="AL55" s="16"/>
    </row>
    <row r="56" spans="1:38" ht="39" customHeight="1">
      <c r="A56" s="146"/>
      <c r="B56" s="147"/>
      <c r="C56" s="148"/>
      <c r="D56" s="150" t="s">
        <v>22</v>
      </c>
      <c r="E56" s="200">
        <f>E10+E24</f>
        <v>11153061.300000001</v>
      </c>
      <c r="F56" s="200">
        <f t="shared" ref="F56:X56" si="21">F10+F24</f>
        <v>0</v>
      </c>
      <c r="G56" s="200">
        <f t="shared" si="21"/>
        <v>0</v>
      </c>
      <c r="H56" s="200">
        <f t="shared" si="21"/>
        <v>9993679.540000001</v>
      </c>
      <c r="I56" s="200">
        <f t="shared" si="21"/>
        <v>7707091.8999999994</v>
      </c>
      <c r="J56" s="200">
        <f t="shared" si="21"/>
        <v>2121160.2199999997</v>
      </c>
      <c r="K56" s="200">
        <f t="shared" si="21"/>
        <v>165427.42000000001</v>
      </c>
      <c r="L56" s="200">
        <f t="shared" si="21"/>
        <v>0</v>
      </c>
      <c r="M56" s="200">
        <f t="shared" si="21"/>
        <v>0</v>
      </c>
      <c r="N56" s="200">
        <f t="shared" si="21"/>
        <v>0</v>
      </c>
      <c r="O56" s="200">
        <f t="shared" si="21"/>
        <v>0</v>
      </c>
      <c r="P56" s="200">
        <f t="shared" si="21"/>
        <v>0</v>
      </c>
      <c r="Q56" s="200">
        <f t="shared" si="21"/>
        <v>0</v>
      </c>
      <c r="R56" s="200">
        <f t="shared" si="21"/>
        <v>0</v>
      </c>
      <c r="S56" s="200">
        <f t="shared" si="21"/>
        <v>0</v>
      </c>
      <c r="T56" s="200">
        <f t="shared" si="21"/>
        <v>0</v>
      </c>
      <c r="U56" s="200">
        <f t="shared" si="21"/>
        <v>0</v>
      </c>
      <c r="V56" s="200">
        <f t="shared" si="21"/>
        <v>2286587.6399999997</v>
      </c>
      <c r="W56" s="200">
        <f t="shared" si="21"/>
        <v>9993679.540000001</v>
      </c>
      <c r="X56" s="200">
        <f t="shared" si="21"/>
        <v>1159381.7600000002</v>
      </c>
      <c r="Y56" s="189">
        <f t="shared" si="20"/>
        <v>89.604811371385551</v>
      </c>
      <c r="Z56" s="42"/>
      <c r="AA56" s="42"/>
      <c r="AB56" s="42"/>
      <c r="AC56" s="42"/>
      <c r="AD56" s="42"/>
      <c r="AE56" s="42"/>
      <c r="AF56" s="42"/>
      <c r="AG56" s="16"/>
      <c r="AH56" s="16"/>
      <c r="AI56" s="16"/>
      <c r="AJ56" s="16"/>
      <c r="AK56" s="16"/>
      <c r="AL56" s="16"/>
    </row>
    <row r="57" spans="1:38" ht="48.75" customHeight="1">
      <c r="A57" s="136"/>
      <c r="B57" s="139" t="s">
        <v>29</v>
      </c>
      <c r="C57" s="235" t="s">
        <v>6</v>
      </c>
      <c r="D57" s="140"/>
      <c r="E57" s="201">
        <f>E58+E67+E72+E77+E82+E85+E89+E102+E108+E112+E120+E79+E116+E99+E65+E118+E110+E62+E105+E97</f>
        <v>24277384</v>
      </c>
      <c r="F57" s="201">
        <f t="shared" ref="F57:X57" si="22">F58+F67+F72+F77+F82+F85+F89+F102+F108+F112+F120+F79+F116+F99+F65+F118+F110+F62+F105+F97</f>
        <v>0</v>
      </c>
      <c r="G57" s="201">
        <f t="shared" si="22"/>
        <v>0</v>
      </c>
      <c r="H57" s="201">
        <f t="shared" si="22"/>
        <v>23319127.390000001</v>
      </c>
      <c r="I57" s="201">
        <f t="shared" si="22"/>
        <v>15347228.489999998</v>
      </c>
      <c r="J57" s="201">
        <f t="shared" si="22"/>
        <v>5197781.88</v>
      </c>
      <c r="K57" s="201">
        <f t="shared" si="22"/>
        <v>461528</v>
      </c>
      <c r="L57" s="201">
        <f t="shared" si="22"/>
        <v>2368924.6500000004</v>
      </c>
      <c r="M57" s="201">
        <f t="shared" si="22"/>
        <v>73927.56</v>
      </c>
      <c r="N57" s="201">
        <f t="shared" si="22"/>
        <v>33300</v>
      </c>
      <c r="O57" s="201">
        <f t="shared" si="22"/>
        <v>-174063.19</v>
      </c>
      <c r="P57" s="201">
        <f t="shared" si="22"/>
        <v>10500</v>
      </c>
      <c r="Q57" s="201">
        <f t="shared" si="22"/>
        <v>0</v>
      </c>
      <c r="R57" s="201">
        <f t="shared" si="22"/>
        <v>0</v>
      </c>
      <c r="S57" s="201">
        <f t="shared" si="22"/>
        <v>0</v>
      </c>
      <c r="T57" s="201">
        <f t="shared" si="22"/>
        <v>0</v>
      </c>
      <c r="U57" s="201">
        <f t="shared" si="22"/>
        <v>0</v>
      </c>
      <c r="V57" s="201">
        <f t="shared" si="22"/>
        <v>7971898.9000000004</v>
      </c>
      <c r="W57" s="201">
        <f t="shared" si="22"/>
        <v>23319127.390000001</v>
      </c>
      <c r="X57" s="201">
        <f t="shared" si="22"/>
        <v>958256.60999999987</v>
      </c>
      <c r="Y57" s="189">
        <f t="shared" si="20"/>
        <v>96.052883580866862</v>
      </c>
      <c r="Z57" s="42"/>
      <c r="AA57" s="42"/>
      <c r="AB57" s="42"/>
      <c r="AC57" s="42"/>
      <c r="AD57" s="42"/>
      <c r="AE57" s="42"/>
      <c r="AF57" s="42"/>
      <c r="AG57" s="16"/>
      <c r="AH57" s="16"/>
      <c r="AI57" s="16"/>
      <c r="AJ57" s="16"/>
      <c r="AK57" s="16"/>
      <c r="AL57" s="16"/>
    </row>
    <row r="58" spans="1:38" ht="102.75" customHeight="1">
      <c r="A58" s="65"/>
      <c r="B58" s="66" t="s">
        <v>83</v>
      </c>
      <c r="C58" s="93" t="s">
        <v>30</v>
      </c>
      <c r="D58" s="64"/>
      <c r="E58" s="202">
        <f>E59+E61+E64+E60</f>
        <v>1618470</v>
      </c>
      <c r="F58" s="202">
        <f t="shared" ref="F58:X58" si="23">F59+F61+F64+F60</f>
        <v>0</v>
      </c>
      <c r="G58" s="202">
        <f t="shared" si="23"/>
        <v>0</v>
      </c>
      <c r="H58" s="202">
        <f t="shared" si="23"/>
        <v>1617832.98</v>
      </c>
      <c r="I58" s="202">
        <f t="shared" si="23"/>
        <v>1301745.98</v>
      </c>
      <c r="J58" s="202">
        <f t="shared" si="23"/>
        <v>199000</v>
      </c>
      <c r="K58" s="202">
        <f t="shared" si="23"/>
        <v>13860</v>
      </c>
      <c r="L58" s="202">
        <f t="shared" si="23"/>
        <v>9327</v>
      </c>
      <c r="M58" s="202">
        <f t="shared" si="23"/>
        <v>93900</v>
      </c>
      <c r="N58" s="202">
        <f t="shared" si="23"/>
        <v>0</v>
      </c>
      <c r="O58" s="202">
        <f t="shared" si="23"/>
        <v>0</v>
      </c>
      <c r="P58" s="202">
        <f t="shared" si="23"/>
        <v>0</v>
      </c>
      <c r="Q58" s="202">
        <f t="shared" si="23"/>
        <v>0</v>
      </c>
      <c r="R58" s="202">
        <f t="shared" si="23"/>
        <v>0</v>
      </c>
      <c r="S58" s="202">
        <f t="shared" si="23"/>
        <v>0</v>
      </c>
      <c r="T58" s="202">
        <f t="shared" si="23"/>
        <v>0</v>
      </c>
      <c r="U58" s="202">
        <f t="shared" si="23"/>
        <v>0</v>
      </c>
      <c r="V58" s="202">
        <f t="shared" si="23"/>
        <v>316087</v>
      </c>
      <c r="W58" s="202">
        <f t="shared" si="23"/>
        <v>1617832.98</v>
      </c>
      <c r="X58" s="202">
        <f t="shared" si="23"/>
        <v>637.02000000001863</v>
      </c>
      <c r="Y58" s="189">
        <f t="shared" si="20"/>
        <v>99.960640605015854</v>
      </c>
      <c r="Z58" s="42"/>
      <c r="AA58" s="42"/>
      <c r="AB58" s="42"/>
      <c r="AC58" s="42"/>
      <c r="AD58" s="42"/>
      <c r="AE58" s="42"/>
      <c r="AF58" s="42"/>
      <c r="AG58" s="16"/>
      <c r="AH58" s="16"/>
      <c r="AI58" s="16"/>
      <c r="AJ58" s="16"/>
      <c r="AK58" s="16"/>
      <c r="AL58" s="16"/>
    </row>
    <row r="59" spans="1:38" s="79" customFormat="1" ht="130.5" customHeight="1">
      <c r="A59" s="45"/>
      <c r="B59" s="44" t="s">
        <v>17</v>
      </c>
      <c r="C59" s="19" t="s">
        <v>3</v>
      </c>
      <c r="D59" s="274" t="s">
        <v>287</v>
      </c>
      <c r="E59" s="204">
        <v>1284000</v>
      </c>
      <c r="F59" s="205"/>
      <c r="G59" s="205"/>
      <c r="H59" s="199">
        <f>I59+V59</f>
        <v>1283402.98</v>
      </c>
      <c r="I59" s="199">
        <v>967315.98</v>
      </c>
      <c r="J59" s="204">
        <v>199000</v>
      </c>
      <c r="K59" s="214">
        <v>13860</v>
      </c>
      <c r="L59" s="204">
        <v>9327</v>
      </c>
      <c r="M59" s="204">
        <v>93900</v>
      </c>
      <c r="N59" s="204"/>
      <c r="O59" s="204"/>
      <c r="P59" s="204"/>
      <c r="Q59" s="204"/>
      <c r="R59" s="205"/>
      <c r="S59" s="205"/>
      <c r="T59" s="205"/>
      <c r="U59" s="205"/>
      <c r="V59" s="204">
        <f>J59+K59+L59+M59+N59+O59+P59</f>
        <v>316087</v>
      </c>
      <c r="W59" s="188">
        <v>1283402.98</v>
      </c>
      <c r="X59" s="199">
        <f>E59-H59</f>
        <v>597.02000000001863</v>
      </c>
      <c r="Y59" s="189">
        <f t="shared" si="20"/>
        <v>99.953503115264795</v>
      </c>
      <c r="Z59" s="47"/>
      <c r="AA59" s="47"/>
      <c r="AB59" s="47"/>
      <c r="AC59" s="47"/>
      <c r="AD59" s="47"/>
      <c r="AE59" s="47"/>
      <c r="AF59" s="47"/>
      <c r="AG59" s="78"/>
      <c r="AH59" s="78"/>
      <c r="AI59" s="78"/>
      <c r="AJ59" s="78"/>
      <c r="AK59" s="78"/>
      <c r="AL59" s="78"/>
    </row>
    <row r="60" spans="1:38" s="79" customFormat="1" ht="46.5" customHeight="1">
      <c r="A60" s="45"/>
      <c r="B60" s="44" t="s">
        <v>17</v>
      </c>
      <c r="C60" s="19" t="s">
        <v>3</v>
      </c>
      <c r="D60" s="274" t="s">
        <v>288</v>
      </c>
      <c r="E60" s="204">
        <v>27600</v>
      </c>
      <c r="F60" s="205"/>
      <c r="G60" s="205"/>
      <c r="H60" s="199">
        <f>I60+V60</f>
        <v>27560</v>
      </c>
      <c r="I60" s="199">
        <v>27560</v>
      </c>
      <c r="J60" s="204"/>
      <c r="K60" s="214"/>
      <c r="L60" s="204"/>
      <c r="M60" s="204"/>
      <c r="N60" s="204"/>
      <c r="O60" s="204"/>
      <c r="P60" s="204"/>
      <c r="Q60" s="204"/>
      <c r="R60" s="205"/>
      <c r="S60" s="205"/>
      <c r="T60" s="205"/>
      <c r="U60" s="205"/>
      <c r="V60" s="204">
        <f>J60+K60+L60+M60+N60+O60+P60</f>
        <v>0</v>
      </c>
      <c r="W60" s="188">
        <v>27560</v>
      </c>
      <c r="X60" s="199">
        <f>E60-H60</f>
        <v>40</v>
      </c>
      <c r="Y60" s="189">
        <f t="shared" si="20"/>
        <v>99.85507246376811</v>
      </c>
      <c r="Z60" s="47"/>
      <c r="AA60" s="47"/>
      <c r="AB60" s="47"/>
      <c r="AC60" s="47"/>
      <c r="AD60" s="47"/>
      <c r="AE60" s="47"/>
      <c r="AF60" s="47"/>
      <c r="AG60" s="78"/>
      <c r="AH60" s="78"/>
      <c r="AI60" s="78"/>
      <c r="AJ60" s="78"/>
      <c r="AK60" s="78"/>
      <c r="AL60" s="78"/>
    </row>
    <row r="61" spans="1:38" s="79" customFormat="1" ht="74.25" customHeight="1">
      <c r="A61" s="45"/>
      <c r="B61" s="44" t="s">
        <v>17</v>
      </c>
      <c r="C61" s="19" t="s">
        <v>3</v>
      </c>
      <c r="D61" s="274" t="s">
        <v>218</v>
      </c>
      <c r="E61" s="204">
        <v>306870</v>
      </c>
      <c r="F61" s="205"/>
      <c r="G61" s="205"/>
      <c r="H61" s="199">
        <f>I61+V61</f>
        <v>306870</v>
      </c>
      <c r="I61" s="199">
        <v>306870</v>
      </c>
      <c r="J61" s="204"/>
      <c r="K61" s="214"/>
      <c r="L61" s="204"/>
      <c r="M61" s="204"/>
      <c r="N61" s="204"/>
      <c r="O61" s="204"/>
      <c r="P61" s="204"/>
      <c r="Q61" s="204"/>
      <c r="R61" s="205"/>
      <c r="S61" s="205"/>
      <c r="T61" s="205"/>
      <c r="U61" s="205"/>
      <c r="V61" s="204">
        <f>J61+K61+L61+M61+N61+O61+P61</f>
        <v>0</v>
      </c>
      <c r="W61" s="188">
        <v>306870</v>
      </c>
      <c r="X61" s="199">
        <f>E61-H61</f>
        <v>0</v>
      </c>
      <c r="Y61" s="189">
        <f t="shared" si="20"/>
        <v>100</v>
      </c>
      <c r="Z61" s="47"/>
      <c r="AA61" s="47"/>
      <c r="AB61" s="47"/>
      <c r="AC61" s="47"/>
      <c r="AD61" s="47"/>
      <c r="AE61" s="47"/>
      <c r="AF61" s="47"/>
      <c r="AG61" s="78"/>
      <c r="AH61" s="78"/>
      <c r="AI61" s="78"/>
      <c r="AJ61" s="78"/>
      <c r="AK61" s="78"/>
      <c r="AL61" s="78"/>
    </row>
    <row r="62" spans="1:38" s="79" customFormat="1" ht="74.25" customHeight="1">
      <c r="A62" s="83"/>
      <c r="B62" s="174" t="s">
        <v>262</v>
      </c>
      <c r="C62" s="93" t="s">
        <v>261</v>
      </c>
      <c r="D62" s="365"/>
      <c r="E62" s="206">
        <f>E63</f>
        <v>52000</v>
      </c>
      <c r="F62" s="206">
        <f t="shared" ref="F62:W62" si="24">F63</f>
        <v>0</v>
      </c>
      <c r="G62" s="206">
        <f t="shared" si="24"/>
        <v>0</v>
      </c>
      <c r="H62" s="206">
        <f t="shared" si="24"/>
        <v>49778.98</v>
      </c>
      <c r="I62" s="206">
        <f t="shared" si="24"/>
        <v>0</v>
      </c>
      <c r="J62" s="206">
        <f t="shared" si="24"/>
        <v>42778.98</v>
      </c>
      <c r="K62" s="206">
        <f t="shared" si="24"/>
        <v>7000</v>
      </c>
      <c r="L62" s="206">
        <f t="shared" si="24"/>
        <v>0</v>
      </c>
      <c r="M62" s="206">
        <f t="shared" si="24"/>
        <v>0</v>
      </c>
      <c r="N62" s="206">
        <f t="shared" si="24"/>
        <v>0</v>
      </c>
      <c r="O62" s="206">
        <f t="shared" si="24"/>
        <v>0</v>
      </c>
      <c r="P62" s="206">
        <f t="shared" si="24"/>
        <v>0</v>
      </c>
      <c r="Q62" s="206">
        <f t="shared" si="24"/>
        <v>0</v>
      </c>
      <c r="R62" s="206">
        <f t="shared" si="24"/>
        <v>0</v>
      </c>
      <c r="S62" s="206">
        <f t="shared" si="24"/>
        <v>0</v>
      </c>
      <c r="T62" s="206">
        <f t="shared" si="24"/>
        <v>0</v>
      </c>
      <c r="U62" s="206">
        <f t="shared" si="24"/>
        <v>0</v>
      </c>
      <c r="V62" s="206">
        <f t="shared" si="24"/>
        <v>49778.98</v>
      </c>
      <c r="W62" s="206">
        <f t="shared" si="24"/>
        <v>49778.98</v>
      </c>
      <c r="X62" s="206">
        <f>X63</f>
        <v>2221.0199999999968</v>
      </c>
      <c r="Y62" s="189">
        <f t="shared" si="20"/>
        <v>95.728807692307697</v>
      </c>
      <c r="Z62" s="47"/>
      <c r="AA62" s="47"/>
      <c r="AB62" s="47"/>
      <c r="AC62" s="47"/>
      <c r="AD62" s="47"/>
      <c r="AE62" s="47"/>
      <c r="AF62" s="47"/>
      <c r="AG62" s="78"/>
      <c r="AH62" s="78"/>
      <c r="AI62" s="78"/>
      <c r="AJ62" s="78"/>
      <c r="AK62" s="78"/>
      <c r="AL62" s="78"/>
    </row>
    <row r="63" spans="1:38" s="79" customFormat="1" ht="85.5" customHeight="1">
      <c r="A63" s="45"/>
      <c r="B63" s="44" t="s">
        <v>17</v>
      </c>
      <c r="C63" s="19" t="s">
        <v>3</v>
      </c>
      <c r="D63" s="274" t="s">
        <v>259</v>
      </c>
      <c r="E63" s="204">
        <v>52000</v>
      </c>
      <c r="F63" s="205"/>
      <c r="G63" s="205"/>
      <c r="H63" s="199">
        <f>I63+V63</f>
        <v>49778.98</v>
      </c>
      <c r="I63" s="199"/>
      <c r="J63" s="204">
        <v>42778.98</v>
      </c>
      <c r="K63" s="214">
        <v>7000</v>
      </c>
      <c r="L63" s="204"/>
      <c r="M63" s="204"/>
      <c r="N63" s="204"/>
      <c r="O63" s="204"/>
      <c r="P63" s="204"/>
      <c r="Q63" s="204"/>
      <c r="R63" s="205"/>
      <c r="S63" s="205"/>
      <c r="T63" s="205"/>
      <c r="U63" s="205"/>
      <c r="V63" s="204">
        <f>J63+K63+L63+M63+N63+O63+P63</f>
        <v>49778.98</v>
      </c>
      <c r="W63" s="188">
        <v>49778.98</v>
      </c>
      <c r="X63" s="199">
        <f>E63-H63</f>
        <v>2221.0199999999968</v>
      </c>
      <c r="Y63" s="189">
        <f t="shared" si="20"/>
        <v>95.728807692307697</v>
      </c>
      <c r="Z63" s="47"/>
      <c r="AA63" s="47"/>
      <c r="AB63" s="47"/>
      <c r="AC63" s="47"/>
      <c r="AD63" s="47"/>
      <c r="AE63" s="47"/>
      <c r="AF63" s="47"/>
      <c r="AG63" s="78"/>
      <c r="AH63" s="78"/>
      <c r="AI63" s="78"/>
      <c r="AJ63" s="78"/>
      <c r="AK63" s="78"/>
      <c r="AL63" s="78"/>
    </row>
    <row r="64" spans="1:38" s="79" customFormat="1" ht="74.25" hidden="1" customHeight="1">
      <c r="A64" s="45"/>
      <c r="B64" s="44"/>
      <c r="C64" s="19"/>
      <c r="D64" s="274"/>
      <c r="E64" s="204"/>
      <c r="F64" s="205"/>
      <c r="G64" s="205"/>
      <c r="H64" s="199">
        <f>I64+V64</f>
        <v>0</v>
      </c>
      <c r="I64" s="199"/>
      <c r="J64" s="204"/>
      <c r="K64" s="214"/>
      <c r="L64" s="204"/>
      <c r="M64" s="204"/>
      <c r="N64" s="204"/>
      <c r="O64" s="204"/>
      <c r="P64" s="204"/>
      <c r="Q64" s="204"/>
      <c r="R64" s="205"/>
      <c r="S64" s="205"/>
      <c r="T64" s="205"/>
      <c r="U64" s="205"/>
      <c r="V64" s="204">
        <f>J64+K64+L64+M64+N64+O64+P64</f>
        <v>0</v>
      </c>
      <c r="W64" s="188">
        <v>0</v>
      </c>
      <c r="X64" s="199">
        <f>E64-H64</f>
        <v>0</v>
      </c>
      <c r="Y64" s="189" t="e">
        <f t="shared" si="20"/>
        <v>#DIV/0!</v>
      </c>
      <c r="Z64" s="47"/>
      <c r="AA64" s="47"/>
      <c r="AB64" s="47"/>
      <c r="AC64" s="47"/>
      <c r="AD64" s="47"/>
      <c r="AE64" s="47"/>
      <c r="AF64" s="47"/>
      <c r="AG64" s="78"/>
      <c r="AH64" s="78"/>
      <c r="AI64" s="78"/>
      <c r="AJ64" s="78"/>
      <c r="AK64" s="78"/>
      <c r="AL64" s="78"/>
    </row>
    <row r="65" spans="1:38" s="79" customFormat="1" ht="74.25" hidden="1" customHeight="1">
      <c r="A65" s="83"/>
      <c r="B65" s="174"/>
      <c r="C65" s="93"/>
      <c r="D65" s="278"/>
      <c r="E65" s="206"/>
      <c r="F65" s="206">
        <f t="shared" ref="F65:X65" si="25">F66</f>
        <v>0</v>
      </c>
      <c r="G65" s="206">
        <f t="shared" si="25"/>
        <v>0</v>
      </c>
      <c r="H65" s="206">
        <f t="shared" si="25"/>
        <v>0</v>
      </c>
      <c r="I65" s="206">
        <f t="shared" si="25"/>
        <v>0</v>
      </c>
      <c r="J65" s="206">
        <f t="shared" si="25"/>
        <v>0</v>
      </c>
      <c r="K65" s="206">
        <f t="shared" si="25"/>
        <v>0</v>
      </c>
      <c r="L65" s="206">
        <f t="shared" si="25"/>
        <v>0</v>
      </c>
      <c r="M65" s="206">
        <f t="shared" si="25"/>
        <v>0</v>
      </c>
      <c r="N65" s="206">
        <f t="shared" si="25"/>
        <v>0</v>
      </c>
      <c r="O65" s="206">
        <f t="shared" si="25"/>
        <v>0</v>
      </c>
      <c r="P65" s="206">
        <f t="shared" si="25"/>
        <v>0</v>
      </c>
      <c r="Q65" s="206">
        <f t="shared" si="25"/>
        <v>0</v>
      </c>
      <c r="R65" s="206">
        <f t="shared" si="25"/>
        <v>0</v>
      </c>
      <c r="S65" s="206">
        <f t="shared" si="25"/>
        <v>0</v>
      </c>
      <c r="T65" s="206">
        <f t="shared" si="25"/>
        <v>0</v>
      </c>
      <c r="U65" s="206">
        <f t="shared" si="25"/>
        <v>0</v>
      </c>
      <c r="V65" s="206">
        <f t="shared" si="25"/>
        <v>0</v>
      </c>
      <c r="W65" s="206">
        <f t="shared" si="25"/>
        <v>0</v>
      </c>
      <c r="X65" s="206">
        <f t="shared" si="25"/>
        <v>0</v>
      </c>
      <c r="Y65" s="189" t="e">
        <f t="shared" si="20"/>
        <v>#DIV/0!</v>
      </c>
      <c r="Z65" s="47"/>
      <c r="AA65" s="47"/>
      <c r="AB65" s="47"/>
      <c r="AC65" s="47"/>
      <c r="AD65" s="47"/>
      <c r="AE65" s="47"/>
      <c r="AF65" s="47"/>
      <c r="AG65" s="78"/>
      <c r="AH65" s="78"/>
      <c r="AI65" s="78"/>
      <c r="AJ65" s="78"/>
      <c r="AK65" s="78"/>
      <c r="AL65" s="78"/>
    </row>
    <row r="66" spans="1:38" s="79" customFormat="1" ht="144.75" hidden="1" customHeight="1">
      <c r="A66" s="45"/>
      <c r="B66" s="44"/>
      <c r="C66" s="154"/>
      <c r="D66" s="371"/>
      <c r="E66" s="204"/>
      <c r="F66" s="205"/>
      <c r="G66" s="205"/>
      <c r="H66" s="199">
        <f>I66+V66</f>
        <v>0</v>
      </c>
      <c r="I66" s="199">
        <v>0</v>
      </c>
      <c r="J66" s="204"/>
      <c r="K66" s="214"/>
      <c r="L66" s="204"/>
      <c r="M66" s="204"/>
      <c r="N66" s="204"/>
      <c r="O66" s="204"/>
      <c r="P66" s="204"/>
      <c r="Q66" s="204"/>
      <c r="R66" s="205"/>
      <c r="S66" s="205"/>
      <c r="T66" s="205"/>
      <c r="U66" s="205"/>
      <c r="V66" s="204">
        <f>J66+K66+L66</f>
        <v>0</v>
      </c>
      <c r="W66" s="188">
        <v>0</v>
      </c>
      <c r="X66" s="199">
        <f>E66-H66</f>
        <v>0</v>
      </c>
      <c r="Y66" s="189" t="e">
        <f t="shared" si="20"/>
        <v>#DIV/0!</v>
      </c>
      <c r="Z66" s="47"/>
      <c r="AA66" s="47"/>
      <c r="AB66" s="47"/>
      <c r="AC66" s="47"/>
      <c r="AD66" s="47"/>
      <c r="AE66" s="47"/>
      <c r="AF66" s="47"/>
      <c r="AG66" s="78"/>
      <c r="AH66" s="78"/>
      <c r="AI66" s="78"/>
      <c r="AJ66" s="78"/>
      <c r="AK66" s="78"/>
      <c r="AL66" s="78"/>
    </row>
    <row r="67" spans="1:38" s="163" customFormat="1" ht="87.75" customHeight="1">
      <c r="A67" s="83"/>
      <c r="B67" s="174" t="s">
        <v>66</v>
      </c>
      <c r="C67" s="93" t="s">
        <v>63</v>
      </c>
      <c r="D67" s="161"/>
      <c r="E67" s="206">
        <f>E68+E69+E70+E71</f>
        <v>10149097</v>
      </c>
      <c r="F67" s="206">
        <f t="shared" ref="F67:X67" si="26">F68+F69+F70+F71</f>
        <v>0</v>
      </c>
      <c r="G67" s="206">
        <f t="shared" si="26"/>
        <v>0</v>
      </c>
      <c r="H67" s="206">
        <f t="shared" si="26"/>
        <v>9357895.5800000001</v>
      </c>
      <c r="I67" s="206">
        <f t="shared" si="26"/>
        <v>7464405.5699999994</v>
      </c>
      <c r="J67" s="206">
        <f t="shared" si="26"/>
        <v>786915.67</v>
      </c>
      <c r="K67" s="206">
        <f t="shared" si="26"/>
        <v>6358</v>
      </c>
      <c r="L67" s="206">
        <f t="shared" si="26"/>
        <v>1199886.53</v>
      </c>
      <c r="M67" s="206">
        <f t="shared" si="26"/>
        <v>30593</v>
      </c>
      <c r="N67" s="206">
        <f t="shared" si="26"/>
        <v>33300</v>
      </c>
      <c r="O67" s="206">
        <f t="shared" si="26"/>
        <v>-174063.19</v>
      </c>
      <c r="P67" s="206">
        <f t="shared" si="26"/>
        <v>10500</v>
      </c>
      <c r="Q67" s="206">
        <f t="shared" si="26"/>
        <v>0</v>
      </c>
      <c r="R67" s="206">
        <f t="shared" si="26"/>
        <v>0</v>
      </c>
      <c r="S67" s="206">
        <f t="shared" si="26"/>
        <v>0</v>
      </c>
      <c r="T67" s="206">
        <f t="shared" si="26"/>
        <v>0</v>
      </c>
      <c r="U67" s="206">
        <f t="shared" si="26"/>
        <v>0</v>
      </c>
      <c r="V67" s="206">
        <f t="shared" si="26"/>
        <v>1893490.0100000002</v>
      </c>
      <c r="W67" s="206">
        <f t="shared" si="26"/>
        <v>9357895.5800000001</v>
      </c>
      <c r="X67" s="206">
        <f t="shared" si="26"/>
        <v>791201.41999999993</v>
      </c>
      <c r="Y67" s="189">
        <f t="shared" si="20"/>
        <v>92.20421856249871</v>
      </c>
      <c r="Z67" s="160"/>
      <c r="AA67" s="160"/>
      <c r="AB67" s="160"/>
      <c r="AC67" s="160"/>
      <c r="AD67" s="160"/>
      <c r="AE67" s="160"/>
      <c r="AF67" s="160"/>
      <c r="AG67" s="162"/>
      <c r="AH67" s="162"/>
      <c r="AI67" s="162"/>
      <c r="AJ67" s="162"/>
      <c r="AK67" s="162"/>
      <c r="AL67" s="162"/>
    </row>
    <row r="68" spans="1:38" s="79" customFormat="1" ht="56.25" customHeight="1">
      <c r="A68" s="45"/>
      <c r="B68" s="74">
        <v>3210</v>
      </c>
      <c r="C68" s="128" t="s">
        <v>51</v>
      </c>
      <c r="D68" s="246" t="s">
        <v>209</v>
      </c>
      <c r="E68" s="204">
        <v>6360000</v>
      </c>
      <c r="F68" s="205"/>
      <c r="G68" s="205"/>
      <c r="H68" s="199">
        <f>I68+V68</f>
        <v>6344861.7699999996</v>
      </c>
      <c r="I68" s="199">
        <v>6344861.7699999996</v>
      </c>
      <c r="J68" s="204"/>
      <c r="K68" s="214"/>
      <c r="L68" s="204"/>
      <c r="M68" s="204"/>
      <c r="N68" s="204"/>
      <c r="O68" s="204"/>
      <c r="P68" s="204"/>
      <c r="Q68" s="204"/>
      <c r="R68" s="205"/>
      <c r="S68" s="205"/>
      <c r="T68" s="205"/>
      <c r="U68" s="205"/>
      <c r="V68" s="204">
        <f>J68+K68+L68+M68+N68+O68+P68</f>
        <v>0</v>
      </c>
      <c r="W68" s="188">
        <v>6344861.7699999996</v>
      </c>
      <c r="X68" s="188">
        <f>E68-H68</f>
        <v>15138.230000000447</v>
      </c>
      <c r="Y68" s="189">
        <f t="shared" si="20"/>
        <v>99.761977515723274</v>
      </c>
      <c r="Z68" s="47"/>
      <c r="AA68" s="47"/>
      <c r="AB68" s="47"/>
      <c r="AC68" s="47"/>
      <c r="AD68" s="47"/>
      <c r="AE68" s="47"/>
      <c r="AF68" s="47"/>
      <c r="AG68" s="78"/>
      <c r="AH68" s="78"/>
      <c r="AI68" s="78"/>
      <c r="AJ68" s="78"/>
      <c r="AK68" s="78"/>
      <c r="AL68" s="78"/>
    </row>
    <row r="69" spans="1:38" s="79" customFormat="1" ht="1.5" hidden="1" customHeight="1">
      <c r="A69" s="45"/>
      <c r="B69" s="170">
        <v>3210</v>
      </c>
      <c r="C69" s="128" t="s">
        <v>51</v>
      </c>
      <c r="D69" s="169"/>
      <c r="E69" s="204"/>
      <c r="F69" s="205"/>
      <c r="G69" s="205"/>
      <c r="H69" s="199">
        <f>I69+V69</f>
        <v>0</v>
      </c>
      <c r="I69" s="199"/>
      <c r="J69" s="204"/>
      <c r="K69" s="214"/>
      <c r="L69" s="204"/>
      <c r="M69" s="204"/>
      <c r="N69" s="204"/>
      <c r="O69" s="204"/>
      <c r="P69" s="204"/>
      <c r="Q69" s="204"/>
      <c r="R69" s="205"/>
      <c r="S69" s="205"/>
      <c r="T69" s="205"/>
      <c r="U69" s="205"/>
      <c r="V69" s="204">
        <f>J69+K69+L69+M69+N69+O69+P69</f>
        <v>0</v>
      </c>
      <c r="W69" s="188"/>
      <c r="X69" s="199">
        <f>E69-H69</f>
        <v>0</v>
      </c>
      <c r="Y69" s="189" t="e">
        <f t="shared" si="20"/>
        <v>#DIV/0!</v>
      </c>
      <c r="Z69" s="47"/>
      <c r="AA69" s="47"/>
      <c r="AB69" s="47"/>
      <c r="AC69" s="47"/>
      <c r="AD69" s="47"/>
      <c r="AE69" s="47"/>
      <c r="AF69" s="47"/>
      <c r="AG69" s="78"/>
      <c r="AH69" s="78"/>
      <c r="AI69" s="78"/>
      <c r="AJ69" s="78"/>
      <c r="AK69" s="78"/>
      <c r="AL69" s="78"/>
    </row>
    <row r="70" spans="1:38" s="79" customFormat="1" ht="186.75" customHeight="1">
      <c r="A70" s="45"/>
      <c r="B70" s="74">
        <v>3210</v>
      </c>
      <c r="C70" s="128" t="s">
        <v>51</v>
      </c>
      <c r="D70" s="272" t="s">
        <v>291</v>
      </c>
      <c r="E70" s="204">
        <v>3023797</v>
      </c>
      <c r="F70" s="205"/>
      <c r="G70" s="205"/>
      <c r="H70" s="199">
        <f>I70+V70</f>
        <v>3013033.8100000005</v>
      </c>
      <c r="I70" s="199">
        <v>1119543.8</v>
      </c>
      <c r="J70" s="204">
        <v>786915.67</v>
      </c>
      <c r="K70" s="214">
        <v>6358</v>
      </c>
      <c r="L70" s="204">
        <v>1199886.53</v>
      </c>
      <c r="M70" s="204">
        <v>30593</v>
      </c>
      <c r="N70" s="204">
        <v>33300</v>
      </c>
      <c r="O70" s="204">
        <v>-174063.19</v>
      </c>
      <c r="P70" s="204">
        <v>10500</v>
      </c>
      <c r="Q70" s="204"/>
      <c r="R70" s="205"/>
      <c r="S70" s="205"/>
      <c r="T70" s="205"/>
      <c r="U70" s="205"/>
      <c r="V70" s="204">
        <f>J70+K70+L70+M70+N70+O70+P70</f>
        <v>1893490.0100000002</v>
      </c>
      <c r="W70" s="188">
        <v>3013033.81</v>
      </c>
      <c r="X70" s="199">
        <f>E70-H70</f>
        <v>10763.189999999478</v>
      </c>
      <c r="Y70" s="189">
        <f t="shared" si="20"/>
        <v>99.644050510004476</v>
      </c>
      <c r="Z70" s="47"/>
      <c r="AA70" s="47"/>
      <c r="AB70" s="47"/>
      <c r="AC70" s="47"/>
      <c r="AD70" s="47"/>
      <c r="AE70" s="47"/>
      <c r="AF70" s="47"/>
      <c r="AG70" s="78"/>
      <c r="AH70" s="78"/>
      <c r="AI70" s="78"/>
      <c r="AJ70" s="78"/>
      <c r="AK70" s="78"/>
      <c r="AL70" s="78"/>
    </row>
    <row r="71" spans="1:38" s="79" customFormat="1" ht="92.25" customHeight="1">
      <c r="A71" s="45"/>
      <c r="B71" s="74">
        <v>3210</v>
      </c>
      <c r="C71" s="128" t="s">
        <v>51</v>
      </c>
      <c r="D71" s="168" t="s">
        <v>292</v>
      </c>
      <c r="E71" s="204">
        <v>765300</v>
      </c>
      <c r="F71" s="205"/>
      <c r="G71" s="205"/>
      <c r="H71" s="199">
        <f>I71+V71</f>
        <v>0</v>
      </c>
      <c r="I71" s="199"/>
      <c r="J71" s="204"/>
      <c r="K71" s="214"/>
      <c r="L71" s="204"/>
      <c r="M71" s="204"/>
      <c r="N71" s="204"/>
      <c r="O71" s="204"/>
      <c r="P71" s="204"/>
      <c r="Q71" s="204"/>
      <c r="R71" s="205"/>
      <c r="S71" s="205"/>
      <c r="T71" s="205"/>
      <c r="U71" s="205"/>
      <c r="V71" s="204">
        <f>J71+K71+L71+M71+N71+O71+P71</f>
        <v>0</v>
      </c>
      <c r="W71" s="188">
        <v>0</v>
      </c>
      <c r="X71" s="199">
        <f>E71-H71</f>
        <v>765300</v>
      </c>
      <c r="Y71" s="189">
        <f t="shared" si="20"/>
        <v>0</v>
      </c>
      <c r="Z71" s="47"/>
      <c r="AA71" s="47"/>
      <c r="AB71" s="47"/>
      <c r="AC71" s="47"/>
      <c r="AD71" s="47"/>
      <c r="AE71" s="47"/>
      <c r="AF71" s="47"/>
      <c r="AG71" s="78"/>
      <c r="AH71" s="78"/>
      <c r="AI71" s="78"/>
      <c r="AJ71" s="78"/>
      <c r="AK71" s="78"/>
      <c r="AL71" s="78"/>
    </row>
    <row r="72" spans="1:38" s="79" customFormat="1" ht="39.75" customHeight="1">
      <c r="A72" s="83"/>
      <c r="B72" s="86" t="s">
        <v>49</v>
      </c>
      <c r="C72" s="101" t="s">
        <v>50</v>
      </c>
      <c r="D72" s="102"/>
      <c r="E72" s="206">
        <f>E73+E74+E75+E76</f>
        <v>3200215</v>
      </c>
      <c r="F72" s="206">
        <f t="shared" ref="F72:X72" si="27">F73+F74+F75+F76</f>
        <v>0</v>
      </c>
      <c r="G72" s="206">
        <f t="shared" si="27"/>
        <v>0</v>
      </c>
      <c r="H72" s="206">
        <f t="shared" si="27"/>
        <v>3199914</v>
      </c>
      <c r="I72" s="206">
        <f t="shared" si="27"/>
        <v>3183714</v>
      </c>
      <c r="J72" s="206">
        <f t="shared" si="27"/>
        <v>16200</v>
      </c>
      <c r="K72" s="206">
        <f t="shared" si="27"/>
        <v>0</v>
      </c>
      <c r="L72" s="206">
        <f t="shared" si="27"/>
        <v>0</v>
      </c>
      <c r="M72" s="206">
        <f t="shared" si="27"/>
        <v>0</v>
      </c>
      <c r="N72" s="206">
        <f t="shared" si="27"/>
        <v>0</v>
      </c>
      <c r="O72" s="206">
        <f t="shared" si="27"/>
        <v>0</v>
      </c>
      <c r="P72" s="206">
        <f t="shared" si="27"/>
        <v>0</v>
      </c>
      <c r="Q72" s="206">
        <f t="shared" si="27"/>
        <v>0</v>
      </c>
      <c r="R72" s="206">
        <f t="shared" si="27"/>
        <v>0</v>
      </c>
      <c r="S72" s="206">
        <f t="shared" si="27"/>
        <v>0</v>
      </c>
      <c r="T72" s="206">
        <f t="shared" si="27"/>
        <v>0</v>
      </c>
      <c r="U72" s="206">
        <f t="shared" si="27"/>
        <v>0</v>
      </c>
      <c r="V72" s="206">
        <f t="shared" si="27"/>
        <v>16200</v>
      </c>
      <c r="W72" s="206">
        <f t="shared" si="27"/>
        <v>3199914</v>
      </c>
      <c r="X72" s="206">
        <f t="shared" si="27"/>
        <v>301</v>
      </c>
      <c r="Y72" s="189">
        <f t="shared" si="20"/>
        <v>99.990594381939957</v>
      </c>
      <c r="Z72" s="47"/>
      <c r="AA72" s="47"/>
      <c r="AB72" s="47"/>
      <c r="AC72" s="47"/>
      <c r="AD72" s="47"/>
      <c r="AE72" s="47"/>
      <c r="AF72" s="47"/>
      <c r="AG72" s="78"/>
      <c r="AH72" s="78"/>
      <c r="AI72" s="78"/>
      <c r="AJ72" s="78"/>
      <c r="AK72" s="78"/>
      <c r="AL72" s="78"/>
    </row>
    <row r="73" spans="1:38" s="79" customFormat="1" ht="50.25" customHeight="1">
      <c r="A73" s="45"/>
      <c r="B73" s="44" t="s">
        <v>27</v>
      </c>
      <c r="C73" s="128" t="s">
        <v>51</v>
      </c>
      <c r="D73" s="246" t="s">
        <v>103</v>
      </c>
      <c r="E73" s="204">
        <v>3200215</v>
      </c>
      <c r="F73" s="205"/>
      <c r="G73" s="205"/>
      <c r="H73" s="199">
        <f>I73+V73</f>
        <v>3199914</v>
      </c>
      <c r="I73" s="199">
        <v>3183714</v>
      </c>
      <c r="J73" s="204">
        <v>16200</v>
      </c>
      <c r="K73" s="214"/>
      <c r="L73" s="204"/>
      <c r="M73" s="204"/>
      <c r="N73" s="204"/>
      <c r="O73" s="204"/>
      <c r="P73" s="204"/>
      <c r="Q73" s="204"/>
      <c r="R73" s="205"/>
      <c r="S73" s="205"/>
      <c r="T73" s="205"/>
      <c r="U73" s="205"/>
      <c r="V73" s="204">
        <f>J73+K73+L73+M73+N73+O73+P73+Q73+R73</f>
        <v>16200</v>
      </c>
      <c r="W73" s="188">
        <v>3199914</v>
      </c>
      <c r="X73" s="199">
        <f>E73-H73</f>
        <v>301</v>
      </c>
      <c r="Y73" s="189">
        <f t="shared" si="20"/>
        <v>99.990594381939957</v>
      </c>
      <c r="Z73" s="47"/>
      <c r="AA73" s="47"/>
      <c r="AB73" s="47"/>
      <c r="AC73" s="47"/>
      <c r="AD73" s="47"/>
      <c r="AE73" s="47"/>
      <c r="AF73" s="47"/>
      <c r="AG73" s="78"/>
      <c r="AH73" s="78"/>
      <c r="AI73" s="78"/>
      <c r="AJ73" s="78"/>
      <c r="AK73" s="78"/>
      <c r="AL73" s="78"/>
    </row>
    <row r="74" spans="1:38" s="79" customFormat="1" ht="60.75" hidden="1" customHeight="1">
      <c r="A74" s="45"/>
      <c r="B74" s="44" t="s">
        <v>27</v>
      </c>
      <c r="C74" s="128" t="s">
        <v>51</v>
      </c>
      <c r="D74" s="183"/>
      <c r="E74" s="204"/>
      <c r="F74" s="205"/>
      <c r="G74" s="205"/>
      <c r="H74" s="199">
        <f>I74+V74</f>
        <v>0</v>
      </c>
      <c r="I74" s="199"/>
      <c r="J74" s="204"/>
      <c r="K74" s="214"/>
      <c r="L74" s="204"/>
      <c r="M74" s="204"/>
      <c r="N74" s="204"/>
      <c r="O74" s="204"/>
      <c r="P74" s="204"/>
      <c r="Q74" s="204"/>
      <c r="R74" s="205"/>
      <c r="S74" s="205"/>
      <c r="T74" s="205"/>
      <c r="U74" s="205"/>
      <c r="V74" s="204">
        <f>J74+K74+L74+M74+N74+O74+P74+Q74+R74</f>
        <v>0</v>
      </c>
      <c r="W74" s="233"/>
      <c r="X74" s="199">
        <f>E74-H74</f>
        <v>0</v>
      </c>
      <c r="Y74" s="189" t="e">
        <f t="shared" si="20"/>
        <v>#DIV/0!</v>
      </c>
      <c r="Z74" s="47"/>
      <c r="AA74" s="47"/>
      <c r="AB74" s="47"/>
      <c r="AC74" s="47"/>
      <c r="AD74" s="47"/>
      <c r="AE74" s="47"/>
      <c r="AF74" s="47"/>
      <c r="AG74" s="78"/>
      <c r="AH74" s="78"/>
      <c r="AI74" s="78"/>
      <c r="AJ74" s="78"/>
      <c r="AK74" s="78"/>
      <c r="AL74" s="78"/>
    </row>
    <row r="75" spans="1:38" s="79" customFormat="1" ht="62.25" hidden="1" customHeight="1">
      <c r="A75" s="45"/>
      <c r="B75" s="44"/>
      <c r="C75" s="128"/>
      <c r="D75" s="184"/>
      <c r="E75" s="204"/>
      <c r="F75" s="205"/>
      <c r="G75" s="205"/>
      <c r="H75" s="199">
        <f>I75+V75</f>
        <v>0</v>
      </c>
      <c r="I75" s="199"/>
      <c r="J75" s="204"/>
      <c r="K75" s="214"/>
      <c r="L75" s="204"/>
      <c r="M75" s="204"/>
      <c r="N75" s="204"/>
      <c r="O75" s="204"/>
      <c r="P75" s="204"/>
      <c r="Q75" s="204"/>
      <c r="R75" s="205"/>
      <c r="S75" s="205"/>
      <c r="T75" s="205"/>
      <c r="U75" s="205"/>
      <c r="V75" s="204">
        <f>J75+K75+L75+M75+N75+O75+P75+Q75+R75</f>
        <v>0</v>
      </c>
      <c r="W75" s="233"/>
      <c r="X75" s="199">
        <f t="shared" ref="X75:X84" si="28">E75-H75</f>
        <v>0</v>
      </c>
      <c r="Y75" s="189" t="e">
        <f t="shared" si="20"/>
        <v>#DIV/0!</v>
      </c>
      <c r="Z75" s="47"/>
      <c r="AA75" s="47"/>
      <c r="AB75" s="47"/>
      <c r="AC75" s="47"/>
      <c r="AD75" s="47"/>
      <c r="AE75" s="47"/>
      <c r="AF75" s="47"/>
      <c r="AG75" s="78"/>
      <c r="AH75" s="78"/>
      <c r="AI75" s="78"/>
      <c r="AJ75" s="78"/>
      <c r="AK75" s="78"/>
      <c r="AL75" s="78"/>
    </row>
    <row r="76" spans="1:38" s="79" customFormat="1" ht="0.75" hidden="1" customHeight="1">
      <c r="A76" s="45"/>
      <c r="B76" s="44" t="s">
        <v>27</v>
      </c>
      <c r="C76" s="128" t="s">
        <v>51</v>
      </c>
      <c r="D76" s="183"/>
      <c r="E76" s="204"/>
      <c r="F76" s="205"/>
      <c r="G76" s="205"/>
      <c r="H76" s="199">
        <f>I76+V76</f>
        <v>0</v>
      </c>
      <c r="I76" s="199"/>
      <c r="J76" s="204"/>
      <c r="K76" s="214"/>
      <c r="L76" s="204"/>
      <c r="M76" s="204"/>
      <c r="N76" s="204"/>
      <c r="O76" s="204"/>
      <c r="P76" s="204"/>
      <c r="Q76" s="204"/>
      <c r="R76" s="205"/>
      <c r="S76" s="205"/>
      <c r="T76" s="205"/>
      <c r="U76" s="205"/>
      <c r="V76" s="204">
        <f>J76+K76+L76+M76+N76+O76+P76+Q76+R76</f>
        <v>0</v>
      </c>
      <c r="W76" s="233"/>
      <c r="X76" s="199">
        <f t="shared" si="28"/>
        <v>0</v>
      </c>
      <c r="Y76" s="189" t="e">
        <f t="shared" si="20"/>
        <v>#DIV/0!</v>
      </c>
      <c r="Z76" s="47"/>
      <c r="AA76" s="47"/>
      <c r="AB76" s="47"/>
      <c r="AC76" s="47"/>
      <c r="AD76" s="47"/>
      <c r="AE76" s="47"/>
      <c r="AF76" s="47"/>
      <c r="AG76" s="78"/>
      <c r="AH76" s="78"/>
      <c r="AI76" s="78"/>
      <c r="AJ76" s="78"/>
      <c r="AK76" s="78"/>
      <c r="AL76" s="78"/>
    </row>
    <row r="77" spans="1:38" s="79" customFormat="1" ht="62.25" customHeight="1">
      <c r="A77" s="45"/>
      <c r="B77" s="174" t="s">
        <v>74</v>
      </c>
      <c r="C77" s="250" t="s">
        <v>75</v>
      </c>
      <c r="D77" s="226"/>
      <c r="E77" s="206">
        <f>E78</f>
        <v>524917</v>
      </c>
      <c r="F77" s="206">
        <f t="shared" ref="F77:X77" si="29">F78</f>
        <v>0</v>
      </c>
      <c r="G77" s="206">
        <f t="shared" si="29"/>
        <v>0</v>
      </c>
      <c r="H77" s="206">
        <f t="shared" si="29"/>
        <v>524879</v>
      </c>
      <c r="I77" s="206">
        <f t="shared" si="29"/>
        <v>496879</v>
      </c>
      <c r="J77" s="206">
        <f t="shared" si="29"/>
        <v>28000</v>
      </c>
      <c r="K77" s="206">
        <f t="shared" si="29"/>
        <v>0</v>
      </c>
      <c r="L77" s="206">
        <f t="shared" si="29"/>
        <v>0</v>
      </c>
      <c r="M77" s="206">
        <f t="shared" si="29"/>
        <v>0</v>
      </c>
      <c r="N77" s="206">
        <f t="shared" si="29"/>
        <v>0</v>
      </c>
      <c r="O77" s="206">
        <f t="shared" si="29"/>
        <v>0</v>
      </c>
      <c r="P77" s="206">
        <f t="shared" si="29"/>
        <v>0</v>
      </c>
      <c r="Q77" s="206">
        <f t="shared" si="29"/>
        <v>0</v>
      </c>
      <c r="R77" s="206">
        <f t="shared" si="29"/>
        <v>0</v>
      </c>
      <c r="S77" s="206">
        <f t="shared" si="29"/>
        <v>0</v>
      </c>
      <c r="T77" s="206">
        <f t="shared" si="29"/>
        <v>0</v>
      </c>
      <c r="U77" s="206">
        <f t="shared" si="29"/>
        <v>0</v>
      </c>
      <c r="V77" s="206">
        <f t="shared" si="29"/>
        <v>28000</v>
      </c>
      <c r="W77" s="206">
        <f t="shared" si="29"/>
        <v>524879</v>
      </c>
      <c r="X77" s="206">
        <f t="shared" si="29"/>
        <v>38</v>
      </c>
      <c r="Y77" s="189">
        <f t="shared" si="20"/>
        <v>99.992760760272574</v>
      </c>
      <c r="Z77" s="47"/>
      <c r="AA77" s="47"/>
      <c r="AB77" s="47"/>
      <c r="AC77" s="47"/>
      <c r="AD77" s="47"/>
      <c r="AE77" s="47"/>
      <c r="AF77" s="47"/>
      <c r="AG77" s="78"/>
      <c r="AH77" s="78"/>
      <c r="AI77" s="78"/>
      <c r="AJ77" s="78"/>
      <c r="AK77" s="78"/>
      <c r="AL77" s="78"/>
    </row>
    <row r="78" spans="1:38" s="79" customFormat="1" ht="90" customHeight="1">
      <c r="A78" s="45"/>
      <c r="B78" s="44" t="s">
        <v>27</v>
      </c>
      <c r="C78" s="232" t="s">
        <v>51</v>
      </c>
      <c r="D78" s="246" t="s">
        <v>104</v>
      </c>
      <c r="E78" s="204">
        <v>524917</v>
      </c>
      <c r="F78" s="205"/>
      <c r="G78" s="205"/>
      <c r="H78" s="199">
        <f>I78+V78</f>
        <v>524879</v>
      </c>
      <c r="I78" s="199">
        <v>496879</v>
      </c>
      <c r="J78" s="204">
        <v>28000</v>
      </c>
      <c r="K78" s="214"/>
      <c r="L78" s="204"/>
      <c r="M78" s="204"/>
      <c r="N78" s="204"/>
      <c r="O78" s="204"/>
      <c r="P78" s="204"/>
      <c r="Q78" s="204"/>
      <c r="R78" s="205"/>
      <c r="S78" s="205"/>
      <c r="T78" s="205"/>
      <c r="U78" s="205"/>
      <c r="V78" s="204">
        <f>J78+K78+L78</f>
        <v>28000</v>
      </c>
      <c r="W78" s="188">
        <v>524879</v>
      </c>
      <c r="X78" s="199">
        <f t="shared" si="28"/>
        <v>38</v>
      </c>
      <c r="Y78" s="189">
        <f t="shared" si="20"/>
        <v>99.992760760272574</v>
      </c>
      <c r="Z78" s="47"/>
      <c r="AA78" s="47"/>
      <c r="AB78" s="47"/>
      <c r="AC78" s="47"/>
      <c r="AD78" s="47"/>
      <c r="AE78" s="47"/>
      <c r="AF78" s="47"/>
      <c r="AG78" s="78"/>
      <c r="AH78" s="78"/>
      <c r="AI78" s="78"/>
      <c r="AJ78" s="78"/>
      <c r="AK78" s="78"/>
      <c r="AL78" s="78"/>
    </row>
    <row r="79" spans="1:38" s="79" customFormat="1" ht="90" customHeight="1">
      <c r="A79" s="45"/>
      <c r="B79" s="174" t="s">
        <v>179</v>
      </c>
      <c r="C79" s="249" t="s">
        <v>180</v>
      </c>
      <c r="D79" s="271"/>
      <c r="E79" s="206">
        <f>E81+E80</f>
        <v>19000</v>
      </c>
      <c r="F79" s="206">
        <f t="shared" ref="F79:X79" si="30">F81+F80</f>
        <v>0</v>
      </c>
      <c r="G79" s="206">
        <f t="shared" si="30"/>
        <v>0</v>
      </c>
      <c r="H79" s="206">
        <f t="shared" si="30"/>
        <v>17475</v>
      </c>
      <c r="I79" s="206">
        <f t="shared" si="30"/>
        <v>17475</v>
      </c>
      <c r="J79" s="206">
        <f t="shared" si="30"/>
        <v>0</v>
      </c>
      <c r="K79" s="206">
        <f t="shared" si="30"/>
        <v>0</v>
      </c>
      <c r="L79" s="206">
        <f t="shared" si="30"/>
        <v>0</v>
      </c>
      <c r="M79" s="206">
        <f t="shared" si="30"/>
        <v>0</v>
      </c>
      <c r="N79" s="206">
        <f t="shared" si="30"/>
        <v>0</v>
      </c>
      <c r="O79" s="206">
        <f t="shared" si="30"/>
        <v>0</v>
      </c>
      <c r="P79" s="206">
        <f t="shared" si="30"/>
        <v>0</v>
      </c>
      <c r="Q79" s="206">
        <f t="shared" si="30"/>
        <v>0</v>
      </c>
      <c r="R79" s="206">
        <f t="shared" si="30"/>
        <v>0</v>
      </c>
      <c r="S79" s="206">
        <f t="shared" si="30"/>
        <v>0</v>
      </c>
      <c r="T79" s="206">
        <f t="shared" si="30"/>
        <v>0</v>
      </c>
      <c r="U79" s="206">
        <f t="shared" si="30"/>
        <v>0</v>
      </c>
      <c r="V79" s="206">
        <f t="shared" si="30"/>
        <v>0</v>
      </c>
      <c r="W79" s="206">
        <f t="shared" si="30"/>
        <v>17475</v>
      </c>
      <c r="X79" s="206">
        <f t="shared" si="30"/>
        <v>1525</v>
      </c>
      <c r="Y79" s="189">
        <f t="shared" si="20"/>
        <v>91.973684210526315</v>
      </c>
      <c r="Z79" s="47"/>
      <c r="AA79" s="47"/>
      <c r="AB79" s="47"/>
      <c r="AC79" s="47"/>
      <c r="AD79" s="47"/>
      <c r="AE79" s="47"/>
      <c r="AF79" s="47"/>
      <c r="AG79" s="78"/>
      <c r="AH79" s="78"/>
      <c r="AI79" s="78"/>
      <c r="AJ79" s="78"/>
      <c r="AK79" s="78"/>
      <c r="AL79" s="78"/>
    </row>
    <row r="80" spans="1:38" s="79" customFormat="1" ht="91.5" customHeight="1">
      <c r="A80" s="45"/>
      <c r="B80" s="180" t="s">
        <v>17</v>
      </c>
      <c r="C80" s="154" t="s">
        <v>55</v>
      </c>
      <c r="D80" s="272" t="s">
        <v>229</v>
      </c>
      <c r="E80" s="214">
        <v>9000</v>
      </c>
      <c r="F80" s="215"/>
      <c r="G80" s="215"/>
      <c r="H80" s="199">
        <f>I80+V80</f>
        <v>9000</v>
      </c>
      <c r="I80" s="214">
        <v>9000</v>
      </c>
      <c r="J80" s="214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04">
        <f>J80+K80+L80</f>
        <v>0</v>
      </c>
      <c r="W80" s="214">
        <v>9000</v>
      </c>
      <c r="X80" s="199">
        <f t="shared" si="28"/>
        <v>0</v>
      </c>
      <c r="Y80" s="189">
        <f t="shared" si="20"/>
        <v>100</v>
      </c>
      <c r="Z80" s="47"/>
      <c r="AA80" s="47"/>
      <c r="AB80" s="47"/>
      <c r="AC80" s="47"/>
      <c r="AD80" s="47"/>
      <c r="AE80" s="47"/>
      <c r="AF80" s="47"/>
      <c r="AG80" s="78"/>
      <c r="AH80" s="78"/>
      <c r="AI80" s="78"/>
      <c r="AJ80" s="78"/>
      <c r="AK80" s="78"/>
      <c r="AL80" s="78"/>
    </row>
    <row r="81" spans="1:38" s="79" customFormat="1" ht="54" customHeight="1">
      <c r="A81" s="45"/>
      <c r="B81" s="44" t="s">
        <v>17</v>
      </c>
      <c r="C81" s="154" t="s">
        <v>55</v>
      </c>
      <c r="D81" s="272" t="s">
        <v>181</v>
      </c>
      <c r="E81" s="204">
        <v>10000</v>
      </c>
      <c r="F81" s="205"/>
      <c r="G81" s="205"/>
      <c r="H81" s="199">
        <f>I81+V81</f>
        <v>8475</v>
      </c>
      <c r="I81" s="199">
        <v>8475</v>
      </c>
      <c r="J81" s="204"/>
      <c r="K81" s="214"/>
      <c r="L81" s="204"/>
      <c r="M81" s="204"/>
      <c r="N81" s="204"/>
      <c r="O81" s="204"/>
      <c r="P81" s="204"/>
      <c r="Q81" s="204"/>
      <c r="R81" s="205"/>
      <c r="S81" s="205"/>
      <c r="T81" s="205"/>
      <c r="U81" s="205"/>
      <c r="V81" s="204">
        <f>J81+K81+L81</f>
        <v>0</v>
      </c>
      <c r="W81" s="188">
        <v>8475</v>
      </c>
      <c r="X81" s="199">
        <f t="shared" si="28"/>
        <v>1525</v>
      </c>
      <c r="Y81" s="189">
        <f t="shared" si="20"/>
        <v>84.75</v>
      </c>
      <c r="Z81" s="47"/>
      <c r="AA81" s="47"/>
      <c r="AB81" s="47"/>
      <c r="AC81" s="47"/>
      <c r="AD81" s="47"/>
      <c r="AE81" s="47"/>
      <c r="AF81" s="47"/>
      <c r="AG81" s="78"/>
      <c r="AH81" s="78"/>
      <c r="AI81" s="78"/>
      <c r="AJ81" s="78"/>
      <c r="AK81" s="78"/>
      <c r="AL81" s="78"/>
    </row>
    <row r="82" spans="1:38" s="79" customFormat="1" ht="110.25" customHeight="1">
      <c r="A82" s="45"/>
      <c r="B82" s="174" t="s">
        <v>220</v>
      </c>
      <c r="C82" s="93" t="s">
        <v>221</v>
      </c>
      <c r="D82" s="365"/>
      <c r="E82" s="206">
        <f>E83+E84</f>
        <v>158465</v>
      </c>
      <c r="F82" s="206"/>
      <c r="G82" s="206"/>
      <c r="H82" s="206">
        <f>H83+H84</f>
        <v>157249</v>
      </c>
      <c r="I82" s="206">
        <f t="shared" ref="I82:X82" si="31">I83+I84</f>
        <v>118848</v>
      </c>
      <c r="J82" s="206">
        <f t="shared" si="31"/>
        <v>39617</v>
      </c>
      <c r="K82" s="233">
        <f t="shared" si="31"/>
        <v>-1216</v>
      </c>
      <c r="L82" s="233">
        <f t="shared" si="31"/>
        <v>0</v>
      </c>
      <c r="M82" s="233">
        <f t="shared" si="31"/>
        <v>0</v>
      </c>
      <c r="N82" s="233">
        <f t="shared" si="31"/>
        <v>0</v>
      </c>
      <c r="O82" s="233">
        <f t="shared" si="31"/>
        <v>0</v>
      </c>
      <c r="P82" s="233">
        <f t="shared" si="31"/>
        <v>0</v>
      </c>
      <c r="Q82" s="233">
        <f t="shared" si="31"/>
        <v>0</v>
      </c>
      <c r="R82" s="233">
        <f t="shared" si="31"/>
        <v>0</v>
      </c>
      <c r="S82" s="233">
        <f t="shared" si="31"/>
        <v>0</v>
      </c>
      <c r="T82" s="233">
        <f t="shared" si="31"/>
        <v>0</v>
      </c>
      <c r="U82" s="233">
        <f t="shared" si="31"/>
        <v>0</v>
      </c>
      <c r="V82" s="233">
        <f t="shared" si="31"/>
        <v>38401</v>
      </c>
      <c r="W82" s="206">
        <f t="shared" si="31"/>
        <v>157249</v>
      </c>
      <c r="X82" s="206">
        <f t="shared" si="31"/>
        <v>1216</v>
      </c>
      <c r="Y82" s="189">
        <f t="shared" si="20"/>
        <v>99.232638121982774</v>
      </c>
      <c r="Z82" s="47"/>
      <c r="AA82" s="47"/>
      <c r="AB82" s="47"/>
      <c r="AC82" s="47"/>
      <c r="AD82" s="47"/>
      <c r="AE82" s="47"/>
      <c r="AF82" s="47"/>
      <c r="AG82" s="78"/>
      <c r="AH82" s="78"/>
      <c r="AI82" s="78"/>
      <c r="AJ82" s="78"/>
      <c r="AK82" s="78"/>
      <c r="AL82" s="78"/>
    </row>
    <row r="83" spans="1:38" s="79" customFormat="1" ht="77.25" hidden="1" customHeight="1">
      <c r="A83" s="45"/>
      <c r="B83" s="44" t="s">
        <v>17</v>
      </c>
      <c r="C83" s="154" t="s">
        <v>55</v>
      </c>
      <c r="D83" s="272" t="s">
        <v>222</v>
      </c>
      <c r="E83" s="204"/>
      <c r="F83" s="205"/>
      <c r="G83" s="205"/>
      <c r="H83" s="199"/>
      <c r="I83" s="199"/>
      <c r="J83" s="204"/>
      <c r="K83" s="214"/>
      <c r="L83" s="204"/>
      <c r="M83" s="204"/>
      <c r="N83" s="204"/>
      <c r="O83" s="204"/>
      <c r="P83" s="204"/>
      <c r="Q83" s="204"/>
      <c r="R83" s="205"/>
      <c r="S83" s="205"/>
      <c r="T83" s="205"/>
      <c r="U83" s="205"/>
      <c r="V83" s="204">
        <f>J83+K83+L83</f>
        <v>0</v>
      </c>
      <c r="W83" s="188"/>
      <c r="X83" s="199">
        <f t="shared" si="28"/>
        <v>0</v>
      </c>
      <c r="Y83" s="189" t="e">
        <f t="shared" si="20"/>
        <v>#DIV/0!</v>
      </c>
      <c r="Z83" s="47"/>
      <c r="AA83" s="47"/>
      <c r="AB83" s="47"/>
      <c r="AC83" s="47"/>
      <c r="AD83" s="47"/>
      <c r="AE83" s="47"/>
      <c r="AF83" s="47"/>
      <c r="AG83" s="78"/>
      <c r="AH83" s="78"/>
      <c r="AI83" s="78"/>
      <c r="AJ83" s="78"/>
      <c r="AK83" s="78"/>
      <c r="AL83" s="78"/>
    </row>
    <row r="84" spans="1:38" s="79" customFormat="1" ht="81.75" customHeight="1">
      <c r="A84" s="45"/>
      <c r="B84" s="295">
        <v>3132</v>
      </c>
      <c r="C84" s="154" t="s">
        <v>2</v>
      </c>
      <c r="D84" s="272" t="s">
        <v>222</v>
      </c>
      <c r="E84" s="204">
        <v>158465</v>
      </c>
      <c r="F84" s="205"/>
      <c r="G84" s="205"/>
      <c r="H84" s="199">
        <f>I84+V84</f>
        <v>157249</v>
      </c>
      <c r="I84" s="199">
        <v>118848</v>
      </c>
      <c r="J84" s="204">
        <v>39617</v>
      </c>
      <c r="K84" s="214">
        <v>-1216</v>
      </c>
      <c r="L84" s="204"/>
      <c r="M84" s="204"/>
      <c r="N84" s="204"/>
      <c r="O84" s="204"/>
      <c r="P84" s="204"/>
      <c r="Q84" s="204"/>
      <c r="R84" s="205"/>
      <c r="S84" s="205"/>
      <c r="T84" s="205"/>
      <c r="U84" s="205"/>
      <c r="V84" s="204">
        <f>J84+K84+L84</f>
        <v>38401</v>
      </c>
      <c r="W84" s="188">
        <v>157249</v>
      </c>
      <c r="X84" s="199">
        <f t="shared" si="28"/>
        <v>1216</v>
      </c>
      <c r="Y84" s="189">
        <f t="shared" si="20"/>
        <v>99.232638121982774</v>
      </c>
      <c r="Z84" s="47"/>
      <c r="AA84" s="47"/>
      <c r="AB84" s="47"/>
      <c r="AC84" s="47"/>
      <c r="AD84" s="47"/>
      <c r="AE84" s="47"/>
      <c r="AF84" s="47"/>
      <c r="AG84" s="78"/>
      <c r="AH84" s="78"/>
      <c r="AI84" s="78"/>
      <c r="AJ84" s="78"/>
      <c r="AK84" s="78"/>
      <c r="AL84" s="78"/>
    </row>
    <row r="85" spans="1:38" s="79" customFormat="1" ht="97.5" customHeight="1">
      <c r="A85" s="83"/>
      <c r="B85" s="174" t="s">
        <v>84</v>
      </c>
      <c r="C85" s="133" t="s">
        <v>85</v>
      </c>
      <c r="D85" s="271"/>
      <c r="E85" s="206">
        <f>E86</f>
        <v>80218</v>
      </c>
      <c r="F85" s="206">
        <f t="shared" ref="F85:X85" si="32">F86</f>
        <v>0</v>
      </c>
      <c r="G85" s="206">
        <f t="shared" si="32"/>
        <v>0</v>
      </c>
      <c r="H85" s="206">
        <f t="shared" si="32"/>
        <v>76442</v>
      </c>
      <c r="I85" s="206">
        <f t="shared" si="32"/>
        <v>76442</v>
      </c>
      <c r="J85" s="206">
        <f t="shared" si="32"/>
        <v>0</v>
      </c>
      <c r="K85" s="206">
        <f t="shared" si="32"/>
        <v>0</v>
      </c>
      <c r="L85" s="206">
        <f t="shared" si="32"/>
        <v>0</v>
      </c>
      <c r="M85" s="206">
        <f t="shared" si="32"/>
        <v>0</v>
      </c>
      <c r="N85" s="206">
        <f t="shared" si="32"/>
        <v>0</v>
      </c>
      <c r="O85" s="206">
        <f t="shared" si="32"/>
        <v>0</v>
      </c>
      <c r="P85" s="206">
        <f t="shared" si="32"/>
        <v>0</v>
      </c>
      <c r="Q85" s="206">
        <f t="shared" si="32"/>
        <v>0</v>
      </c>
      <c r="R85" s="206">
        <f t="shared" si="32"/>
        <v>0</v>
      </c>
      <c r="S85" s="206">
        <f t="shared" si="32"/>
        <v>0</v>
      </c>
      <c r="T85" s="206">
        <f t="shared" si="32"/>
        <v>0</v>
      </c>
      <c r="U85" s="206">
        <f t="shared" si="32"/>
        <v>0</v>
      </c>
      <c r="V85" s="206">
        <f t="shared" si="32"/>
        <v>0</v>
      </c>
      <c r="W85" s="206">
        <f t="shared" si="32"/>
        <v>76442</v>
      </c>
      <c r="X85" s="206">
        <f t="shared" si="32"/>
        <v>3776</v>
      </c>
      <c r="Y85" s="189">
        <f t="shared" si="20"/>
        <v>95.292827046298839</v>
      </c>
      <c r="Z85" s="47"/>
      <c r="AA85" s="47"/>
      <c r="AB85" s="47"/>
      <c r="AC85" s="47"/>
      <c r="AD85" s="47"/>
      <c r="AE85" s="47"/>
      <c r="AF85" s="47"/>
      <c r="AG85" s="78"/>
      <c r="AH85" s="78"/>
      <c r="AI85" s="78"/>
      <c r="AJ85" s="78"/>
      <c r="AK85" s="78"/>
      <c r="AL85" s="78"/>
    </row>
    <row r="86" spans="1:38" s="79" customFormat="1" ht="48.75" customHeight="1">
      <c r="A86" s="45"/>
      <c r="B86" s="44" t="s">
        <v>27</v>
      </c>
      <c r="C86" s="128" t="s">
        <v>51</v>
      </c>
      <c r="D86" s="272" t="s">
        <v>154</v>
      </c>
      <c r="E86" s="204">
        <v>80218</v>
      </c>
      <c r="F86" s="205"/>
      <c r="G86" s="205"/>
      <c r="H86" s="199">
        <f>I86+V86</f>
        <v>76442</v>
      </c>
      <c r="I86" s="199">
        <v>76442</v>
      </c>
      <c r="J86" s="204"/>
      <c r="K86" s="214"/>
      <c r="L86" s="204"/>
      <c r="M86" s="204"/>
      <c r="N86" s="204"/>
      <c r="O86" s="204"/>
      <c r="P86" s="204"/>
      <c r="Q86" s="204"/>
      <c r="R86" s="205"/>
      <c r="S86" s="205"/>
      <c r="T86" s="205"/>
      <c r="U86" s="205"/>
      <c r="V86" s="204">
        <f>K86+L86+M86+N86+O86+J86</f>
        <v>0</v>
      </c>
      <c r="W86" s="188">
        <v>76442</v>
      </c>
      <c r="X86" s="199">
        <f>E86-H86</f>
        <v>3776</v>
      </c>
      <c r="Y86" s="189">
        <f t="shared" si="20"/>
        <v>95.292827046298839</v>
      </c>
      <c r="Z86" s="47"/>
      <c r="AA86" s="47"/>
      <c r="AB86" s="47"/>
      <c r="AC86" s="47"/>
      <c r="AD86" s="47"/>
      <c r="AE86" s="47"/>
      <c r="AF86" s="47"/>
      <c r="AG86" s="78"/>
      <c r="AH86" s="78"/>
      <c r="AI86" s="78"/>
      <c r="AJ86" s="78"/>
      <c r="AK86" s="78"/>
      <c r="AL86" s="78"/>
    </row>
    <row r="87" spans="1:38" s="79" customFormat="1" ht="86.25" hidden="1" customHeight="1">
      <c r="A87" s="83"/>
      <c r="B87" s="174" t="s">
        <v>71</v>
      </c>
      <c r="C87" s="133" t="s">
        <v>72</v>
      </c>
      <c r="D87" s="224"/>
      <c r="E87" s="206">
        <f>E88</f>
        <v>0</v>
      </c>
      <c r="F87" s="206">
        <f t="shared" ref="F87:X87" si="33">F88</f>
        <v>0</v>
      </c>
      <c r="G87" s="206">
        <f t="shared" si="33"/>
        <v>0</v>
      </c>
      <c r="H87" s="206">
        <f t="shared" si="33"/>
        <v>0</v>
      </c>
      <c r="I87" s="206">
        <f t="shared" si="33"/>
        <v>0</v>
      </c>
      <c r="J87" s="206">
        <f t="shared" si="33"/>
        <v>0</v>
      </c>
      <c r="K87" s="206">
        <f t="shared" si="33"/>
        <v>0</v>
      </c>
      <c r="L87" s="206">
        <f t="shared" si="33"/>
        <v>0</v>
      </c>
      <c r="M87" s="206">
        <f t="shared" si="33"/>
        <v>0</v>
      </c>
      <c r="N87" s="206">
        <f t="shared" si="33"/>
        <v>0</v>
      </c>
      <c r="O87" s="206">
        <f t="shared" si="33"/>
        <v>0</v>
      </c>
      <c r="P87" s="206">
        <f t="shared" si="33"/>
        <v>0</v>
      </c>
      <c r="Q87" s="206">
        <f t="shared" si="33"/>
        <v>0</v>
      </c>
      <c r="R87" s="206">
        <f t="shared" si="33"/>
        <v>0</v>
      </c>
      <c r="S87" s="206">
        <f t="shared" si="33"/>
        <v>0</v>
      </c>
      <c r="T87" s="206">
        <f t="shared" si="33"/>
        <v>0</v>
      </c>
      <c r="U87" s="206">
        <f t="shared" si="33"/>
        <v>0</v>
      </c>
      <c r="V87" s="206">
        <f t="shared" si="33"/>
        <v>0</v>
      </c>
      <c r="W87" s="206">
        <f t="shared" si="33"/>
        <v>0</v>
      </c>
      <c r="X87" s="206">
        <f t="shared" si="33"/>
        <v>0</v>
      </c>
      <c r="Y87" s="189" t="e">
        <f t="shared" si="20"/>
        <v>#DIV/0!</v>
      </c>
      <c r="Z87" s="47"/>
      <c r="AA87" s="47"/>
      <c r="AB87" s="47"/>
      <c r="AC87" s="47"/>
      <c r="AD87" s="47"/>
      <c r="AE87" s="47"/>
      <c r="AF87" s="47"/>
      <c r="AG87" s="78"/>
      <c r="AH87" s="78"/>
      <c r="AI87" s="78"/>
      <c r="AJ87" s="78"/>
      <c r="AK87" s="78"/>
      <c r="AL87" s="78"/>
    </row>
    <row r="88" spans="1:38" s="79" customFormat="1" ht="86.25" hidden="1" customHeight="1">
      <c r="A88" s="45"/>
      <c r="B88" s="44" t="s">
        <v>27</v>
      </c>
      <c r="C88" s="128" t="s">
        <v>55</v>
      </c>
      <c r="D88" s="183"/>
      <c r="E88" s="204"/>
      <c r="F88" s="205"/>
      <c r="G88" s="205"/>
      <c r="H88" s="199">
        <f>I88+V88</f>
        <v>0</v>
      </c>
      <c r="I88" s="199"/>
      <c r="J88" s="204"/>
      <c r="K88" s="214"/>
      <c r="L88" s="204"/>
      <c r="M88" s="204"/>
      <c r="N88" s="204"/>
      <c r="O88" s="204"/>
      <c r="P88" s="204"/>
      <c r="Q88" s="204"/>
      <c r="R88" s="205"/>
      <c r="S88" s="205"/>
      <c r="T88" s="205"/>
      <c r="U88" s="205"/>
      <c r="V88" s="204">
        <f>J88+K88+L88+M88+N88</f>
        <v>0</v>
      </c>
      <c r="W88" s="233"/>
      <c r="X88" s="199">
        <f>E88-H88</f>
        <v>0</v>
      </c>
      <c r="Y88" s="189" t="e">
        <f t="shared" si="20"/>
        <v>#DIV/0!</v>
      </c>
      <c r="Z88" s="47"/>
      <c r="AA88" s="47"/>
      <c r="AB88" s="47"/>
      <c r="AC88" s="47"/>
      <c r="AD88" s="47"/>
      <c r="AE88" s="47"/>
      <c r="AF88" s="47"/>
      <c r="AG88" s="78"/>
      <c r="AH88" s="78"/>
      <c r="AI88" s="78"/>
      <c r="AJ88" s="78"/>
      <c r="AK88" s="78"/>
      <c r="AL88" s="78"/>
    </row>
    <row r="89" spans="1:38" ht="59.25" customHeight="1">
      <c r="A89" s="65"/>
      <c r="B89" s="174" t="s">
        <v>69</v>
      </c>
      <c r="C89" s="123" t="s">
        <v>52</v>
      </c>
      <c r="D89" s="64"/>
      <c r="E89" s="202">
        <f>E95+E96</f>
        <v>819000</v>
      </c>
      <c r="F89" s="202">
        <f t="shared" ref="F89:X89" si="34">F95+F96</f>
        <v>0</v>
      </c>
      <c r="G89" s="202">
        <f t="shared" si="34"/>
        <v>0</v>
      </c>
      <c r="H89" s="202">
        <f t="shared" si="34"/>
        <v>819000</v>
      </c>
      <c r="I89" s="202">
        <f t="shared" si="34"/>
        <v>819000</v>
      </c>
      <c r="J89" s="202">
        <f t="shared" si="34"/>
        <v>0</v>
      </c>
      <c r="K89" s="202">
        <f t="shared" si="34"/>
        <v>0</v>
      </c>
      <c r="L89" s="202">
        <f t="shared" si="34"/>
        <v>0</v>
      </c>
      <c r="M89" s="202">
        <f t="shared" si="34"/>
        <v>0</v>
      </c>
      <c r="N89" s="202">
        <f t="shared" si="34"/>
        <v>0</v>
      </c>
      <c r="O89" s="202">
        <f t="shared" si="34"/>
        <v>0</v>
      </c>
      <c r="P89" s="202">
        <f t="shared" si="34"/>
        <v>0</v>
      </c>
      <c r="Q89" s="202">
        <f t="shared" si="34"/>
        <v>0</v>
      </c>
      <c r="R89" s="202">
        <f t="shared" si="34"/>
        <v>0</v>
      </c>
      <c r="S89" s="202">
        <f t="shared" si="34"/>
        <v>0</v>
      </c>
      <c r="T89" s="202">
        <f t="shared" si="34"/>
        <v>0</v>
      </c>
      <c r="U89" s="202">
        <f t="shared" si="34"/>
        <v>0</v>
      </c>
      <c r="V89" s="202">
        <f t="shared" si="34"/>
        <v>0</v>
      </c>
      <c r="W89" s="202">
        <f t="shared" si="34"/>
        <v>819000</v>
      </c>
      <c r="X89" s="202">
        <f t="shared" si="34"/>
        <v>0</v>
      </c>
      <c r="Y89" s="189">
        <f t="shared" si="20"/>
        <v>100</v>
      </c>
      <c r="Z89" s="42"/>
      <c r="AA89" s="42"/>
      <c r="AB89" s="42"/>
      <c r="AC89" s="42"/>
      <c r="AD89" s="42"/>
      <c r="AE89" s="42"/>
      <c r="AF89" s="42"/>
      <c r="AG89" s="16"/>
      <c r="AH89" s="16"/>
      <c r="AI89" s="16"/>
      <c r="AJ89" s="16"/>
      <c r="AK89" s="16"/>
      <c r="AL89" s="16"/>
    </row>
    <row r="90" spans="1:38" ht="0.75" hidden="1" customHeight="1">
      <c r="A90" s="18">
        <v>22</v>
      </c>
      <c r="B90" s="20">
        <v>3132</v>
      </c>
      <c r="C90" s="19" t="s">
        <v>10</v>
      </c>
      <c r="D90" s="9" t="s">
        <v>18</v>
      </c>
      <c r="E90" s="207"/>
      <c r="F90" s="208"/>
      <c r="G90" s="208"/>
      <c r="H90" s="209">
        <f t="shared" ref="H90:H96" si="35">I90+V90</f>
        <v>0</v>
      </c>
      <c r="I90" s="310"/>
      <c r="J90" s="312"/>
      <c r="K90" s="313"/>
      <c r="L90" s="313"/>
      <c r="M90" s="313"/>
      <c r="N90" s="211"/>
      <c r="O90" s="211"/>
      <c r="P90" s="314"/>
      <c r="Q90" s="314"/>
      <c r="R90" s="314"/>
      <c r="S90" s="314"/>
      <c r="T90" s="314"/>
      <c r="U90" s="314"/>
      <c r="V90" s="199">
        <f>J90+K90+L90+M90+N90+O90+P90+Q90+R90+S90+T90+U90</f>
        <v>0</v>
      </c>
      <c r="W90" s="315"/>
      <c r="X90" s="210">
        <f t="shared" ref="X90:X96" si="36">E90-H90</f>
        <v>0</v>
      </c>
      <c r="Y90" s="189" t="e">
        <f t="shared" si="20"/>
        <v>#DIV/0!</v>
      </c>
      <c r="Z90" s="42"/>
      <c r="AA90" s="42"/>
      <c r="AB90" s="42"/>
      <c r="AC90" s="42"/>
      <c r="AD90" s="42"/>
      <c r="AE90" s="42"/>
      <c r="AF90" s="42"/>
      <c r="AG90" s="16"/>
      <c r="AH90" s="16"/>
      <c r="AI90" s="16"/>
      <c r="AJ90" s="16"/>
      <c r="AK90" s="16"/>
      <c r="AL90" s="16"/>
    </row>
    <row r="91" spans="1:38" ht="21.75" hidden="1" customHeight="1">
      <c r="A91" s="18"/>
      <c r="B91" s="20">
        <v>3132</v>
      </c>
      <c r="C91" s="19" t="s">
        <v>10</v>
      </c>
      <c r="D91" s="9" t="s">
        <v>11</v>
      </c>
      <c r="E91" s="207"/>
      <c r="F91" s="208"/>
      <c r="G91" s="208"/>
      <c r="H91" s="209">
        <f t="shared" si="35"/>
        <v>0</v>
      </c>
      <c r="I91" s="310"/>
      <c r="J91" s="313"/>
      <c r="K91" s="313"/>
      <c r="L91" s="313"/>
      <c r="M91" s="313"/>
      <c r="N91" s="211"/>
      <c r="O91" s="211"/>
      <c r="P91" s="211"/>
      <c r="Q91" s="211"/>
      <c r="R91" s="211"/>
      <c r="S91" s="211"/>
      <c r="T91" s="211"/>
      <c r="U91" s="211"/>
      <c r="V91" s="199">
        <f>J91+K91+L91+M91+N91+O91+P91+Q91+R91+S91+T91+U91</f>
        <v>0</v>
      </c>
      <c r="W91" s="199"/>
      <c r="X91" s="210">
        <f t="shared" si="36"/>
        <v>0</v>
      </c>
      <c r="Y91" s="189" t="e">
        <f t="shared" ref="Y91:Y134" si="37">W91*100/E91</f>
        <v>#DIV/0!</v>
      </c>
      <c r="Z91" s="42"/>
      <c r="AA91" s="42"/>
      <c r="AB91" s="42"/>
      <c r="AC91" s="42"/>
      <c r="AD91" s="42"/>
      <c r="AE91" s="42"/>
      <c r="AF91" s="42"/>
      <c r="AG91" s="16"/>
      <c r="AH91" s="16"/>
      <c r="AI91" s="16"/>
      <c r="AJ91" s="16"/>
      <c r="AK91" s="16"/>
      <c r="AL91" s="16"/>
    </row>
    <row r="92" spans="1:38" ht="21.75" hidden="1" customHeight="1">
      <c r="A92" s="18"/>
      <c r="B92" s="20">
        <v>3132</v>
      </c>
      <c r="C92" s="19" t="s">
        <v>13</v>
      </c>
      <c r="D92" s="9" t="s">
        <v>12</v>
      </c>
      <c r="E92" s="207"/>
      <c r="F92" s="208"/>
      <c r="G92" s="208"/>
      <c r="H92" s="209">
        <f t="shared" si="35"/>
        <v>0</v>
      </c>
      <c r="I92" s="310"/>
      <c r="J92" s="313"/>
      <c r="K92" s="313"/>
      <c r="L92" s="313"/>
      <c r="M92" s="313"/>
      <c r="N92" s="211"/>
      <c r="O92" s="211"/>
      <c r="P92" s="211"/>
      <c r="Q92" s="211"/>
      <c r="R92" s="211"/>
      <c r="S92" s="211"/>
      <c r="T92" s="211"/>
      <c r="U92" s="211"/>
      <c r="V92" s="199">
        <f>J92+K92+L92+M92+N92+O92+P92+Q92+R92+S92+T92+U92</f>
        <v>0</v>
      </c>
      <c r="W92" s="199"/>
      <c r="X92" s="210">
        <f t="shared" si="36"/>
        <v>0</v>
      </c>
      <c r="Y92" s="189" t="e">
        <f t="shared" si="37"/>
        <v>#DIV/0!</v>
      </c>
      <c r="Z92" s="42"/>
      <c r="AA92" s="42"/>
      <c r="AB92" s="42"/>
      <c r="AC92" s="42"/>
      <c r="AD92" s="42"/>
      <c r="AE92" s="42"/>
      <c r="AF92" s="42"/>
      <c r="AG92" s="16"/>
      <c r="AH92" s="16"/>
      <c r="AI92" s="16"/>
      <c r="AJ92" s="16"/>
      <c r="AK92" s="16"/>
      <c r="AL92" s="16"/>
    </row>
    <row r="93" spans="1:38" ht="0.75" hidden="1" customHeight="1">
      <c r="A93" s="18"/>
      <c r="D93" s="112"/>
      <c r="E93" s="204"/>
      <c r="F93" s="208"/>
      <c r="G93" s="208"/>
      <c r="H93" s="209">
        <f t="shared" si="35"/>
        <v>0</v>
      </c>
      <c r="I93" s="209"/>
      <c r="J93" s="316"/>
      <c r="K93" s="316"/>
      <c r="L93" s="316"/>
      <c r="M93" s="316"/>
      <c r="N93" s="211"/>
      <c r="O93" s="211"/>
      <c r="P93" s="211"/>
      <c r="Q93" s="211"/>
      <c r="R93" s="211"/>
      <c r="S93" s="211"/>
      <c r="T93" s="211"/>
      <c r="U93" s="211"/>
      <c r="V93" s="199">
        <f>J93+K93+L93+M93+N93+O93+P93</f>
        <v>0</v>
      </c>
      <c r="W93" s="199"/>
      <c r="X93" s="210">
        <f t="shared" si="36"/>
        <v>0</v>
      </c>
      <c r="Y93" s="189" t="e">
        <f t="shared" si="37"/>
        <v>#DIV/0!</v>
      </c>
      <c r="Z93" s="42"/>
      <c r="AA93" s="42"/>
      <c r="AB93" s="42"/>
      <c r="AC93" s="42"/>
      <c r="AD93" s="42"/>
      <c r="AE93" s="42"/>
      <c r="AF93" s="42"/>
      <c r="AG93" s="16"/>
      <c r="AH93" s="16"/>
      <c r="AI93" s="16"/>
      <c r="AJ93" s="16"/>
      <c r="AK93" s="16"/>
      <c r="AL93" s="16"/>
    </row>
    <row r="94" spans="1:38" ht="98.25" hidden="1" customHeight="1">
      <c r="A94" s="18"/>
      <c r="B94" s="20"/>
      <c r="C94" s="19"/>
      <c r="D94" s="97"/>
      <c r="E94" s="204"/>
      <c r="F94" s="208"/>
      <c r="G94" s="208"/>
      <c r="H94" s="209">
        <f t="shared" si="35"/>
        <v>0</v>
      </c>
      <c r="I94" s="209"/>
      <c r="J94" s="316"/>
      <c r="K94" s="316"/>
      <c r="L94" s="316"/>
      <c r="M94" s="316"/>
      <c r="N94" s="211"/>
      <c r="O94" s="211"/>
      <c r="P94" s="211"/>
      <c r="Q94" s="211"/>
      <c r="R94" s="211"/>
      <c r="S94" s="211"/>
      <c r="T94" s="211"/>
      <c r="U94" s="211"/>
      <c r="V94" s="199">
        <f>J94+K94+L94+M94+N94+O94+P94+Q94+R94+S94+T94+U94</f>
        <v>0</v>
      </c>
      <c r="W94" s="199"/>
      <c r="X94" s="210">
        <f t="shared" si="36"/>
        <v>0</v>
      </c>
      <c r="Y94" s="189" t="e">
        <f t="shared" si="37"/>
        <v>#DIV/0!</v>
      </c>
      <c r="Z94" s="42"/>
      <c r="AA94" s="42"/>
      <c r="AB94" s="42"/>
      <c r="AC94" s="42"/>
      <c r="AD94" s="42"/>
      <c r="AE94" s="42"/>
      <c r="AF94" s="42"/>
      <c r="AG94" s="16"/>
      <c r="AH94" s="16"/>
      <c r="AI94" s="16"/>
      <c r="AJ94" s="16"/>
      <c r="AK94" s="16"/>
      <c r="AL94" s="16"/>
    </row>
    <row r="95" spans="1:38" ht="84" customHeight="1">
      <c r="A95" s="18"/>
      <c r="B95" s="20">
        <v>3121</v>
      </c>
      <c r="C95" s="154" t="s">
        <v>105</v>
      </c>
      <c r="D95" s="272" t="s">
        <v>106</v>
      </c>
      <c r="E95" s="204">
        <v>369000</v>
      </c>
      <c r="F95" s="189"/>
      <c r="G95" s="189"/>
      <c r="H95" s="190">
        <f t="shared" si="35"/>
        <v>369000</v>
      </c>
      <c r="I95" s="190">
        <v>369000</v>
      </c>
      <c r="J95" s="188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>
        <f>J95+K95+L95+M95+N95+O95+P95+Q95+R95+S95+T95+U95</f>
        <v>0</v>
      </c>
      <c r="W95" s="188">
        <v>369000</v>
      </c>
      <c r="X95" s="189">
        <f t="shared" si="36"/>
        <v>0</v>
      </c>
      <c r="Y95" s="189">
        <f t="shared" si="37"/>
        <v>100</v>
      </c>
      <c r="Z95" s="42"/>
      <c r="AA95" s="42"/>
      <c r="AB95" s="42"/>
      <c r="AC95" s="42"/>
      <c r="AD95" s="42"/>
      <c r="AE95" s="42"/>
      <c r="AF95" s="42"/>
      <c r="AG95" s="16"/>
      <c r="AH95" s="16"/>
      <c r="AI95" s="16"/>
      <c r="AJ95" s="16"/>
      <c r="AK95" s="16"/>
      <c r="AL95" s="16"/>
    </row>
    <row r="96" spans="1:38" ht="85.5" customHeight="1">
      <c r="A96" s="18"/>
      <c r="B96" s="20">
        <v>3121</v>
      </c>
      <c r="C96" s="154" t="s">
        <v>105</v>
      </c>
      <c r="D96" s="272" t="s">
        <v>107</v>
      </c>
      <c r="E96" s="204">
        <v>450000</v>
      </c>
      <c r="F96" s="189"/>
      <c r="G96" s="189"/>
      <c r="H96" s="190">
        <f t="shared" si="35"/>
        <v>450000</v>
      </c>
      <c r="I96" s="190">
        <v>450000</v>
      </c>
      <c r="J96" s="188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>
        <f>J96+K96+L96+M96+N96+O96+P96+Q96+R96+S96+T96+U96</f>
        <v>0</v>
      </c>
      <c r="W96" s="188">
        <v>450000</v>
      </c>
      <c r="X96" s="189">
        <f t="shared" si="36"/>
        <v>0</v>
      </c>
      <c r="Y96" s="189">
        <f t="shared" si="37"/>
        <v>100</v>
      </c>
      <c r="Z96" s="42"/>
      <c r="AA96" s="42"/>
      <c r="AB96" s="42"/>
      <c r="AC96" s="42"/>
      <c r="AD96" s="42"/>
      <c r="AE96" s="42"/>
      <c r="AF96" s="42"/>
      <c r="AG96" s="16"/>
      <c r="AH96" s="16"/>
      <c r="AI96" s="16"/>
      <c r="AJ96" s="16"/>
      <c r="AK96" s="16"/>
      <c r="AL96" s="16"/>
    </row>
    <row r="97" spans="1:38" ht="124.5" customHeight="1">
      <c r="A97" s="18"/>
      <c r="B97" s="379">
        <v>216083</v>
      </c>
      <c r="C97" s="133" t="s">
        <v>276</v>
      </c>
      <c r="D97" s="161"/>
      <c r="E97" s="206">
        <f>E98</f>
        <v>1995988</v>
      </c>
      <c r="F97" s="206">
        <f t="shared" ref="F97:X97" si="38">F98</f>
        <v>0</v>
      </c>
      <c r="G97" s="206">
        <f t="shared" si="38"/>
        <v>0</v>
      </c>
      <c r="H97" s="206">
        <f t="shared" si="38"/>
        <v>1995988</v>
      </c>
      <c r="I97" s="206">
        <f t="shared" si="38"/>
        <v>0</v>
      </c>
      <c r="J97" s="206">
        <f t="shared" si="38"/>
        <v>2131284</v>
      </c>
      <c r="K97" s="206">
        <f t="shared" si="38"/>
        <v>-135296</v>
      </c>
      <c r="L97" s="206">
        <f t="shared" si="38"/>
        <v>0</v>
      </c>
      <c r="M97" s="206">
        <f t="shared" si="38"/>
        <v>0</v>
      </c>
      <c r="N97" s="206">
        <f t="shared" si="38"/>
        <v>0</v>
      </c>
      <c r="O97" s="206">
        <f t="shared" si="38"/>
        <v>0</v>
      </c>
      <c r="P97" s="206">
        <f t="shared" si="38"/>
        <v>0</v>
      </c>
      <c r="Q97" s="206">
        <f t="shared" si="38"/>
        <v>0</v>
      </c>
      <c r="R97" s="206">
        <f t="shared" si="38"/>
        <v>0</v>
      </c>
      <c r="S97" s="206">
        <f t="shared" si="38"/>
        <v>0</v>
      </c>
      <c r="T97" s="206">
        <f t="shared" si="38"/>
        <v>0</v>
      </c>
      <c r="U97" s="206">
        <f t="shared" si="38"/>
        <v>0</v>
      </c>
      <c r="V97" s="206">
        <f t="shared" si="38"/>
        <v>1995988</v>
      </c>
      <c r="W97" s="206">
        <f t="shared" si="38"/>
        <v>1995988</v>
      </c>
      <c r="X97" s="206">
        <f t="shared" si="38"/>
        <v>0</v>
      </c>
      <c r="Y97" s="189">
        <f t="shared" si="37"/>
        <v>100</v>
      </c>
      <c r="Z97" s="42"/>
      <c r="AA97" s="42"/>
      <c r="AB97" s="42"/>
      <c r="AC97" s="42"/>
      <c r="AD97" s="42"/>
      <c r="AE97" s="42"/>
      <c r="AF97" s="42"/>
      <c r="AG97" s="16"/>
      <c r="AH97" s="16"/>
      <c r="AI97" s="16"/>
      <c r="AJ97" s="16"/>
      <c r="AK97" s="16"/>
      <c r="AL97" s="16"/>
    </row>
    <row r="98" spans="1:38" ht="130.5" customHeight="1">
      <c r="A98" s="18"/>
      <c r="B98" s="159">
        <v>3240</v>
      </c>
      <c r="C98" s="128" t="s">
        <v>105</v>
      </c>
      <c r="D98" s="129" t="s">
        <v>277</v>
      </c>
      <c r="E98" s="204">
        <v>1995988</v>
      </c>
      <c r="F98" s="189"/>
      <c r="G98" s="189"/>
      <c r="H98" s="190">
        <f>I98+V98</f>
        <v>1995988</v>
      </c>
      <c r="I98" s="190"/>
      <c r="J98" s="188">
        <v>2131284</v>
      </c>
      <c r="K98" s="199">
        <v>-135296</v>
      </c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>
        <f>J98+K98+L98</f>
        <v>1995988</v>
      </c>
      <c r="W98" s="188">
        <v>1995988</v>
      </c>
      <c r="X98" s="189">
        <f>E98-H98</f>
        <v>0</v>
      </c>
      <c r="Y98" s="189">
        <f t="shared" si="37"/>
        <v>100</v>
      </c>
      <c r="Z98" s="42"/>
      <c r="AA98" s="42"/>
      <c r="AB98" s="42"/>
      <c r="AC98" s="42"/>
      <c r="AD98" s="42"/>
      <c r="AE98" s="42"/>
      <c r="AF98" s="42"/>
      <c r="AG98" s="16"/>
      <c r="AH98" s="16"/>
      <c r="AI98" s="16"/>
      <c r="AJ98" s="16"/>
      <c r="AK98" s="16"/>
      <c r="AL98" s="16"/>
    </row>
    <row r="99" spans="1:38" ht="85.5" customHeight="1">
      <c r="A99" s="83"/>
      <c r="B99" s="174" t="s">
        <v>230</v>
      </c>
      <c r="C99" s="287" t="s">
        <v>37</v>
      </c>
      <c r="D99" s="365"/>
      <c r="E99" s="206">
        <f>E100+E101</f>
        <v>2622952</v>
      </c>
      <c r="F99" s="206">
        <f t="shared" ref="F99:X99" si="39">F100+F101</f>
        <v>0</v>
      </c>
      <c r="G99" s="206">
        <f t="shared" si="39"/>
        <v>0</v>
      </c>
      <c r="H99" s="206">
        <f t="shared" si="39"/>
        <v>2482796.6800000002</v>
      </c>
      <c r="I99" s="206">
        <f t="shared" si="39"/>
        <v>261327</v>
      </c>
      <c r="J99" s="206">
        <f t="shared" si="39"/>
        <v>614878</v>
      </c>
      <c r="K99" s="206">
        <f t="shared" si="39"/>
        <v>497446</v>
      </c>
      <c r="L99" s="206">
        <f t="shared" si="39"/>
        <v>1159711.1200000001</v>
      </c>
      <c r="M99" s="206">
        <f t="shared" si="39"/>
        <v>-50565.440000000002</v>
      </c>
      <c r="N99" s="206">
        <f t="shared" si="39"/>
        <v>0</v>
      </c>
      <c r="O99" s="206">
        <f t="shared" si="39"/>
        <v>0</v>
      </c>
      <c r="P99" s="206">
        <f t="shared" si="39"/>
        <v>0</v>
      </c>
      <c r="Q99" s="206">
        <f t="shared" si="39"/>
        <v>0</v>
      </c>
      <c r="R99" s="206">
        <f t="shared" si="39"/>
        <v>0</v>
      </c>
      <c r="S99" s="206">
        <f t="shared" si="39"/>
        <v>0</v>
      </c>
      <c r="T99" s="206">
        <f t="shared" si="39"/>
        <v>0</v>
      </c>
      <c r="U99" s="206">
        <f t="shared" si="39"/>
        <v>0</v>
      </c>
      <c r="V99" s="206">
        <f t="shared" si="39"/>
        <v>2221469.6800000002</v>
      </c>
      <c r="W99" s="206">
        <f t="shared" si="39"/>
        <v>2482796.6800000002</v>
      </c>
      <c r="X99" s="206">
        <f t="shared" si="39"/>
        <v>140155.31999999983</v>
      </c>
      <c r="Y99" s="189">
        <f t="shared" si="37"/>
        <v>94.65658082953864</v>
      </c>
      <c r="Z99" s="42"/>
      <c r="AA99" s="42"/>
      <c r="AB99" s="42"/>
      <c r="AC99" s="42"/>
      <c r="AD99" s="42"/>
      <c r="AE99" s="42"/>
      <c r="AF99" s="42"/>
      <c r="AG99" s="16"/>
      <c r="AH99" s="16"/>
      <c r="AI99" s="16"/>
      <c r="AJ99" s="16"/>
      <c r="AK99" s="16"/>
      <c r="AL99" s="16"/>
    </row>
    <row r="100" spans="1:38" ht="162" customHeight="1">
      <c r="A100" s="18"/>
      <c r="B100" s="20">
        <v>3210</v>
      </c>
      <c r="C100" s="128" t="s">
        <v>51</v>
      </c>
      <c r="D100" s="272" t="s">
        <v>278</v>
      </c>
      <c r="E100" s="204">
        <v>2572952</v>
      </c>
      <c r="F100" s="189"/>
      <c r="G100" s="189"/>
      <c r="H100" s="190">
        <f>I100+V100</f>
        <v>2432806.6800000002</v>
      </c>
      <c r="I100" s="190">
        <v>261327</v>
      </c>
      <c r="J100" s="188">
        <v>564888</v>
      </c>
      <c r="K100" s="199">
        <v>497446</v>
      </c>
      <c r="L100" s="199">
        <v>1159711.1200000001</v>
      </c>
      <c r="M100" s="199">
        <v>-50565.440000000002</v>
      </c>
      <c r="N100" s="199"/>
      <c r="O100" s="199"/>
      <c r="P100" s="199"/>
      <c r="Q100" s="199"/>
      <c r="R100" s="199"/>
      <c r="S100" s="199"/>
      <c r="T100" s="199"/>
      <c r="U100" s="199"/>
      <c r="V100" s="199">
        <f>J100+K100+L100+M100+O100+N100</f>
        <v>2171479.6800000002</v>
      </c>
      <c r="W100" s="188">
        <v>2432806.6800000002</v>
      </c>
      <c r="X100" s="189">
        <f>E100-H100</f>
        <v>140145.31999999983</v>
      </c>
      <c r="Y100" s="189">
        <f t="shared" si="37"/>
        <v>94.553131189388694</v>
      </c>
      <c r="Z100" s="42"/>
      <c r="AA100" s="42"/>
      <c r="AB100" s="42"/>
      <c r="AC100" s="42"/>
      <c r="AD100" s="42"/>
      <c r="AE100" s="42"/>
      <c r="AF100" s="42"/>
      <c r="AG100" s="16"/>
      <c r="AH100" s="16"/>
      <c r="AI100" s="16"/>
      <c r="AJ100" s="16"/>
      <c r="AK100" s="16"/>
      <c r="AL100" s="16"/>
    </row>
    <row r="101" spans="1:38" ht="132" customHeight="1">
      <c r="A101" s="18"/>
      <c r="B101" s="20">
        <v>3210</v>
      </c>
      <c r="C101" s="128" t="s">
        <v>51</v>
      </c>
      <c r="D101" s="256" t="s">
        <v>249</v>
      </c>
      <c r="E101" s="204">
        <v>50000</v>
      </c>
      <c r="F101" s="189"/>
      <c r="G101" s="189"/>
      <c r="H101" s="190">
        <f>I101+V101</f>
        <v>49990</v>
      </c>
      <c r="I101" s="190">
        <v>0</v>
      </c>
      <c r="J101" s="188">
        <v>49990</v>
      </c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>
        <f>J101+K101</f>
        <v>49990</v>
      </c>
      <c r="W101" s="188">
        <v>49990</v>
      </c>
      <c r="X101" s="189">
        <f>E101-H101</f>
        <v>10</v>
      </c>
      <c r="Y101" s="189">
        <f t="shared" si="37"/>
        <v>99.98</v>
      </c>
      <c r="Z101" s="42"/>
      <c r="AA101" s="42"/>
      <c r="AB101" s="42"/>
      <c r="AC101" s="42"/>
      <c r="AD101" s="42"/>
      <c r="AE101" s="42"/>
      <c r="AF101" s="42"/>
      <c r="AG101" s="16"/>
      <c r="AH101" s="16"/>
      <c r="AI101" s="16"/>
      <c r="AJ101" s="16"/>
      <c r="AK101" s="16"/>
      <c r="AL101" s="16"/>
    </row>
    <row r="102" spans="1:38" ht="54" customHeight="1">
      <c r="A102" s="83"/>
      <c r="B102" s="174" t="s">
        <v>231</v>
      </c>
      <c r="C102" s="93" t="s">
        <v>112</v>
      </c>
      <c r="D102" s="100"/>
      <c r="E102" s="206">
        <f>E103+E104</f>
        <v>74500</v>
      </c>
      <c r="F102" s="206">
        <f t="shared" ref="F102:X102" si="40">F103+F104</f>
        <v>0</v>
      </c>
      <c r="G102" s="206">
        <f t="shared" si="40"/>
        <v>0</v>
      </c>
      <c r="H102" s="206">
        <f t="shared" si="40"/>
        <v>73685.23</v>
      </c>
      <c r="I102" s="206">
        <f t="shared" si="40"/>
        <v>1500</v>
      </c>
      <c r="J102" s="206">
        <f t="shared" si="40"/>
        <v>71309.23</v>
      </c>
      <c r="K102" s="206">
        <f t="shared" si="40"/>
        <v>876</v>
      </c>
      <c r="L102" s="206">
        <f t="shared" si="40"/>
        <v>0</v>
      </c>
      <c r="M102" s="206">
        <f t="shared" si="40"/>
        <v>0</v>
      </c>
      <c r="N102" s="206">
        <f t="shared" si="40"/>
        <v>0</v>
      </c>
      <c r="O102" s="206">
        <f t="shared" si="40"/>
        <v>0</v>
      </c>
      <c r="P102" s="206">
        <f t="shared" si="40"/>
        <v>0</v>
      </c>
      <c r="Q102" s="206">
        <f t="shared" si="40"/>
        <v>0</v>
      </c>
      <c r="R102" s="206">
        <f t="shared" si="40"/>
        <v>0</v>
      </c>
      <c r="S102" s="206">
        <f t="shared" si="40"/>
        <v>0</v>
      </c>
      <c r="T102" s="206">
        <f t="shared" si="40"/>
        <v>0</v>
      </c>
      <c r="U102" s="206">
        <f t="shared" si="40"/>
        <v>0</v>
      </c>
      <c r="V102" s="206">
        <f t="shared" si="40"/>
        <v>72185.23</v>
      </c>
      <c r="W102" s="206">
        <f t="shared" si="40"/>
        <v>73685.23</v>
      </c>
      <c r="X102" s="206">
        <f t="shared" si="40"/>
        <v>814.77000000000407</v>
      </c>
      <c r="Y102" s="189">
        <f t="shared" si="37"/>
        <v>98.906348993288589</v>
      </c>
      <c r="Z102" s="42"/>
      <c r="AA102" s="42"/>
      <c r="AB102" s="42"/>
      <c r="AC102" s="42"/>
      <c r="AD102" s="42"/>
      <c r="AE102" s="42"/>
      <c r="AF102" s="42"/>
      <c r="AG102" s="16"/>
      <c r="AH102" s="16"/>
      <c r="AI102" s="16"/>
      <c r="AJ102" s="16"/>
      <c r="AK102" s="16"/>
      <c r="AL102" s="16"/>
    </row>
    <row r="103" spans="1:38" ht="101.25" customHeight="1">
      <c r="A103" s="18"/>
      <c r="B103" s="74">
        <v>3132</v>
      </c>
      <c r="C103" s="154" t="s">
        <v>2</v>
      </c>
      <c r="D103" s="98" t="s">
        <v>108</v>
      </c>
      <c r="E103" s="204">
        <v>74500</v>
      </c>
      <c r="F103" s="211"/>
      <c r="G103" s="211"/>
      <c r="H103" s="190">
        <f>I103+V103</f>
        <v>73685.23</v>
      </c>
      <c r="I103" s="190">
        <v>1500</v>
      </c>
      <c r="J103" s="213">
        <v>71309.23</v>
      </c>
      <c r="K103" s="213">
        <v>876</v>
      </c>
      <c r="L103" s="313"/>
      <c r="M103" s="313"/>
      <c r="N103" s="211"/>
      <c r="O103" s="307"/>
      <c r="P103" s="211"/>
      <c r="Q103" s="211"/>
      <c r="R103" s="211"/>
      <c r="S103" s="211"/>
      <c r="T103" s="211"/>
      <c r="U103" s="211"/>
      <c r="V103" s="199">
        <f>J103+K103+L103+M103</f>
        <v>72185.23</v>
      </c>
      <c r="W103" s="199">
        <v>73685.23</v>
      </c>
      <c r="X103" s="189">
        <f>E103-H103</f>
        <v>814.77000000000407</v>
      </c>
      <c r="Y103" s="189">
        <f t="shared" si="37"/>
        <v>98.906348993288589</v>
      </c>
      <c r="Z103" s="42"/>
      <c r="AA103" s="42"/>
      <c r="AB103" s="42"/>
      <c r="AC103" s="42"/>
      <c r="AD103" s="42"/>
      <c r="AE103" s="42"/>
      <c r="AF103" s="42"/>
      <c r="AG103" s="16"/>
      <c r="AH103" s="16"/>
      <c r="AI103" s="16"/>
      <c r="AJ103" s="16"/>
      <c r="AK103" s="16"/>
      <c r="AL103" s="16"/>
    </row>
    <row r="104" spans="1:38" ht="97.5" hidden="1" customHeight="1">
      <c r="A104" s="18"/>
      <c r="B104" s="74">
        <v>3210</v>
      </c>
      <c r="C104" s="251" t="s">
        <v>51</v>
      </c>
      <c r="D104" s="246"/>
      <c r="E104" s="204"/>
      <c r="F104" s="211"/>
      <c r="G104" s="211"/>
      <c r="H104" s="190">
        <f>I104+V104</f>
        <v>0</v>
      </c>
      <c r="I104" s="209"/>
      <c r="J104" s="313"/>
      <c r="K104" s="313"/>
      <c r="L104" s="313"/>
      <c r="M104" s="313"/>
      <c r="N104" s="211"/>
      <c r="O104" s="307"/>
      <c r="P104" s="211"/>
      <c r="Q104" s="211"/>
      <c r="R104" s="211"/>
      <c r="S104" s="211"/>
      <c r="T104" s="211"/>
      <c r="U104" s="211"/>
      <c r="V104" s="199">
        <f>J104+K104+L104+M104</f>
        <v>0</v>
      </c>
      <c r="W104" s="199"/>
      <c r="X104" s="189">
        <f>E104-H104</f>
        <v>0</v>
      </c>
      <c r="Y104" s="189" t="e">
        <f t="shared" si="37"/>
        <v>#DIV/0!</v>
      </c>
      <c r="Z104" s="42"/>
      <c r="AA104" s="42"/>
      <c r="AB104" s="42"/>
      <c r="AC104" s="42"/>
      <c r="AD104" s="42"/>
      <c r="AE104" s="42"/>
      <c r="AF104" s="42"/>
      <c r="AG104" s="16"/>
      <c r="AH104" s="16"/>
      <c r="AI104" s="16"/>
      <c r="AJ104" s="16"/>
      <c r="AK104" s="16"/>
      <c r="AL104" s="16"/>
    </row>
    <row r="105" spans="1:38" ht="77.25" customHeight="1">
      <c r="A105" s="83"/>
      <c r="B105" s="174" t="s">
        <v>265</v>
      </c>
      <c r="C105" s="287" t="s">
        <v>266</v>
      </c>
      <c r="D105" s="249"/>
      <c r="E105" s="206">
        <f>E106+E107</f>
        <v>99000</v>
      </c>
      <c r="F105" s="206">
        <f t="shared" ref="F105:X105" si="41">F106+F107</f>
        <v>0</v>
      </c>
      <c r="G105" s="206">
        <f t="shared" si="41"/>
        <v>0</v>
      </c>
      <c r="H105" s="206">
        <f t="shared" si="41"/>
        <v>99000</v>
      </c>
      <c r="I105" s="206">
        <f t="shared" si="41"/>
        <v>0</v>
      </c>
      <c r="J105" s="206">
        <f t="shared" si="41"/>
        <v>99000</v>
      </c>
      <c r="K105" s="206">
        <f t="shared" si="41"/>
        <v>0</v>
      </c>
      <c r="L105" s="206">
        <f t="shared" si="41"/>
        <v>0</v>
      </c>
      <c r="M105" s="206">
        <f t="shared" si="41"/>
        <v>0</v>
      </c>
      <c r="N105" s="206">
        <f t="shared" si="41"/>
        <v>0</v>
      </c>
      <c r="O105" s="206">
        <f t="shared" si="41"/>
        <v>0</v>
      </c>
      <c r="P105" s="206">
        <f t="shared" si="41"/>
        <v>0</v>
      </c>
      <c r="Q105" s="206">
        <f t="shared" si="41"/>
        <v>0</v>
      </c>
      <c r="R105" s="206">
        <f t="shared" si="41"/>
        <v>0</v>
      </c>
      <c r="S105" s="206">
        <f t="shared" si="41"/>
        <v>0</v>
      </c>
      <c r="T105" s="206">
        <f t="shared" si="41"/>
        <v>0</v>
      </c>
      <c r="U105" s="206">
        <f t="shared" si="41"/>
        <v>0</v>
      </c>
      <c r="V105" s="206">
        <f t="shared" si="41"/>
        <v>99000</v>
      </c>
      <c r="W105" s="206">
        <f t="shared" si="41"/>
        <v>99000</v>
      </c>
      <c r="X105" s="206">
        <f t="shared" si="41"/>
        <v>0</v>
      </c>
      <c r="Y105" s="189">
        <f t="shared" si="37"/>
        <v>100</v>
      </c>
      <c r="Z105" s="42"/>
      <c r="AA105" s="42"/>
      <c r="AB105" s="42"/>
      <c r="AC105" s="42"/>
      <c r="AD105" s="42"/>
      <c r="AE105" s="42"/>
      <c r="AF105" s="42"/>
      <c r="AG105" s="16"/>
      <c r="AH105" s="16"/>
      <c r="AI105" s="16"/>
      <c r="AJ105" s="16"/>
      <c r="AK105" s="16"/>
      <c r="AL105" s="16"/>
    </row>
    <row r="106" spans="1:38" ht="65.25" customHeight="1">
      <c r="A106" s="18"/>
      <c r="B106" s="74">
        <v>3122</v>
      </c>
      <c r="C106" s="154" t="s">
        <v>62</v>
      </c>
      <c r="D106" s="98" t="s">
        <v>263</v>
      </c>
      <c r="E106" s="204">
        <v>49200</v>
      </c>
      <c r="F106" s="211"/>
      <c r="G106" s="211"/>
      <c r="H106" s="190">
        <f>I106+V106</f>
        <v>49200</v>
      </c>
      <c r="I106" s="209"/>
      <c r="J106" s="199">
        <v>49200</v>
      </c>
      <c r="K106" s="313"/>
      <c r="L106" s="313"/>
      <c r="M106" s="313"/>
      <c r="N106" s="211"/>
      <c r="O106" s="307"/>
      <c r="P106" s="211"/>
      <c r="Q106" s="211"/>
      <c r="R106" s="211"/>
      <c r="S106" s="211"/>
      <c r="T106" s="211"/>
      <c r="U106" s="211"/>
      <c r="V106" s="199">
        <f>J106+K106+L106+M106</f>
        <v>49200</v>
      </c>
      <c r="W106" s="199">
        <v>49200</v>
      </c>
      <c r="X106" s="189">
        <f>E106-H106</f>
        <v>0</v>
      </c>
      <c r="Y106" s="189">
        <f t="shared" si="37"/>
        <v>100</v>
      </c>
      <c r="Z106" s="42"/>
      <c r="AA106" s="42"/>
      <c r="AB106" s="42"/>
      <c r="AC106" s="42"/>
      <c r="AD106" s="42"/>
      <c r="AE106" s="42"/>
      <c r="AF106" s="42"/>
      <c r="AG106" s="16"/>
      <c r="AH106" s="16"/>
      <c r="AI106" s="16"/>
      <c r="AJ106" s="16"/>
      <c r="AK106" s="16"/>
      <c r="AL106" s="16"/>
    </row>
    <row r="107" spans="1:38" ht="62.25" customHeight="1">
      <c r="A107" s="18"/>
      <c r="B107" s="74">
        <v>3142</v>
      </c>
      <c r="C107" s="374" t="s">
        <v>48</v>
      </c>
      <c r="D107" s="98" t="s">
        <v>264</v>
      </c>
      <c r="E107" s="204">
        <v>49800</v>
      </c>
      <c r="F107" s="211"/>
      <c r="G107" s="211"/>
      <c r="H107" s="190">
        <f>I107+V107</f>
        <v>49800</v>
      </c>
      <c r="I107" s="209"/>
      <c r="J107" s="199">
        <v>49800</v>
      </c>
      <c r="K107" s="313"/>
      <c r="L107" s="313"/>
      <c r="M107" s="313"/>
      <c r="N107" s="211"/>
      <c r="O107" s="307"/>
      <c r="P107" s="211"/>
      <c r="Q107" s="211"/>
      <c r="R107" s="211"/>
      <c r="S107" s="211"/>
      <c r="T107" s="211"/>
      <c r="U107" s="211"/>
      <c r="V107" s="199">
        <f>J107+K107+L107+M107</f>
        <v>49800</v>
      </c>
      <c r="W107" s="199">
        <v>49800</v>
      </c>
      <c r="X107" s="189">
        <f>E107-H107</f>
        <v>0</v>
      </c>
      <c r="Y107" s="189">
        <f t="shared" si="37"/>
        <v>100</v>
      </c>
      <c r="Z107" s="42"/>
      <c r="AA107" s="42"/>
      <c r="AB107" s="42"/>
      <c r="AC107" s="42"/>
      <c r="AD107" s="42"/>
      <c r="AE107" s="42"/>
      <c r="AF107" s="42"/>
      <c r="AG107" s="16"/>
      <c r="AH107" s="16"/>
      <c r="AI107" s="16"/>
      <c r="AJ107" s="16"/>
      <c r="AK107" s="16"/>
      <c r="AL107" s="16"/>
    </row>
    <row r="108" spans="1:38" ht="50.25" customHeight="1">
      <c r="A108" s="83"/>
      <c r="B108" s="227" t="s">
        <v>76</v>
      </c>
      <c r="C108" s="133" t="s">
        <v>73</v>
      </c>
      <c r="D108" s="100"/>
      <c r="E108" s="206">
        <f t="shared" ref="E108:X108" si="42">E109</f>
        <v>150000</v>
      </c>
      <c r="F108" s="206">
        <f t="shared" si="42"/>
        <v>0</v>
      </c>
      <c r="G108" s="206">
        <f t="shared" si="42"/>
        <v>0</v>
      </c>
      <c r="H108" s="206">
        <f t="shared" si="42"/>
        <v>145936.34</v>
      </c>
      <c r="I108" s="206">
        <f t="shared" si="42"/>
        <v>46937.34</v>
      </c>
      <c r="J108" s="206">
        <f t="shared" si="42"/>
        <v>98999</v>
      </c>
      <c r="K108" s="206">
        <f t="shared" si="42"/>
        <v>0</v>
      </c>
      <c r="L108" s="206">
        <f t="shared" si="42"/>
        <v>0</v>
      </c>
      <c r="M108" s="206">
        <f t="shared" si="42"/>
        <v>0</v>
      </c>
      <c r="N108" s="206">
        <f t="shared" si="42"/>
        <v>0</v>
      </c>
      <c r="O108" s="206">
        <f t="shared" si="42"/>
        <v>0</v>
      </c>
      <c r="P108" s="206">
        <f t="shared" si="42"/>
        <v>0</v>
      </c>
      <c r="Q108" s="206">
        <f t="shared" si="42"/>
        <v>0</v>
      </c>
      <c r="R108" s="206">
        <f t="shared" si="42"/>
        <v>0</v>
      </c>
      <c r="S108" s="206">
        <f t="shared" si="42"/>
        <v>0</v>
      </c>
      <c r="T108" s="206">
        <f t="shared" si="42"/>
        <v>0</v>
      </c>
      <c r="U108" s="206">
        <f t="shared" si="42"/>
        <v>0</v>
      </c>
      <c r="V108" s="206">
        <f t="shared" si="42"/>
        <v>98999</v>
      </c>
      <c r="W108" s="206">
        <f t="shared" si="42"/>
        <v>145936.34</v>
      </c>
      <c r="X108" s="206">
        <f t="shared" si="42"/>
        <v>4063.6600000000035</v>
      </c>
      <c r="Y108" s="189">
        <f t="shared" si="37"/>
        <v>97.290893333333329</v>
      </c>
      <c r="Z108" s="42"/>
      <c r="AA108" s="42"/>
      <c r="AB108" s="42"/>
      <c r="AC108" s="42"/>
      <c r="AD108" s="42"/>
      <c r="AE108" s="42"/>
      <c r="AF108" s="42"/>
      <c r="AG108" s="16"/>
      <c r="AH108" s="16"/>
      <c r="AI108" s="16"/>
      <c r="AJ108" s="16"/>
      <c r="AK108" s="16"/>
      <c r="AL108" s="16"/>
    </row>
    <row r="109" spans="1:38" ht="65.25" customHeight="1">
      <c r="A109" s="18"/>
      <c r="B109" s="74">
        <v>2281</v>
      </c>
      <c r="C109" s="273" t="s">
        <v>25</v>
      </c>
      <c r="D109" s="228" t="s">
        <v>109</v>
      </c>
      <c r="E109" s="204">
        <v>150000</v>
      </c>
      <c r="F109" s="211"/>
      <c r="G109" s="211"/>
      <c r="H109" s="190">
        <f>I109+V109</f>
        <v>145936.34</v>
      </c>
      <c r="I109" s="190">
        <v>46937.34</v>
      </c>
      <c r="J109" s="317">
        <v>98999</v>
      </c>
      <c r="K109" s="317"/>
      <c r="L109" s="313"/>
      <c r="M109" s="313"/>
      <c r="N109" s="211"/>
      <c r="O109" s="307"/>
      <c r="P109" s="211"/>
      <c r="Q109" s="211"/>
      <c r="R109" s="211"/>
      <c r="S109" s="211"/>
      <c r="T109" s="211"/>
      <c r="U109" s="211"/>
      <c r="V109" s="199">
        <f>J109+K109+L109+M109+N109+O109+P109+Q109+R109+S109+T109+U109</f>
        <v>98999</v>
      </c>
      <c r="W109" s="188">
        <v>145936.34</v>
      </c>
      <c r="X109" s="188">
        <f>E109-H109</f>
        <v>4063.6600000000035</v>
      </c>
      <c r="Y109" s="189">
        <f t="shared" si="37"/>
        <v>97.290893333333329</v>
      </c>
      <c r="Z109" s="42"/>
      <c r="AA109" s="42"/>
      <c r="AB109" s="42"/>
      <c r="AC109" s="42"/>
      <c r="AD109" s="42"/>
      <c r="AE109" s="42"/>
      <c r="AF109" s="42"/>
      <c r="AG109" s="16"/>
      <c r="AH109" s="16"/>
      <c r="AI109" s="16"/>
      <c r="AJ109" s="16"/>
      <c r="AK109" s="16"/>
      <c r="AL109" s="16"/>
    </row>
    <row r="110" spans="1:38" ht="81.75" customHeight="1">
      <c r="A110" s="18"/>
      <c r="B110" s="174" t="s">
        <v>233</v>
      </c>
      <c r="C110" s="287" t="s">
        <v>232</v>
      </c>
      <c r="D110" s="163"/>
      <c r="E110" s="206">
        <f>E111</f>
        <v>2000000</v>
      </c>
      <c r="F110" s="206">
        <f t="shared" ref="F110:X110" si="43">F111</f>
        <v>0</v>
      </c>
      <c r="G110" s="206">
        <f t="shared" si="43"/>
        <v>0</v>
      </c>
      <c r="H110" s="206">
        <f t="shared" si="43"/>
        <v>1990000</v>
      </c>
      <c r="I110" s="206">
        <f t="shared" si="43"/>
        <v>957000</v>
      </c>
      <c r="J110" s="206">
        <f t="shared" si="43"/>
        <v>1043000</v>
      </c>
      <c r="K110" s="206">
        <f t="shared" si="43"/>
        <v>-10000</v>
      </c>
      <c r="L110" s="206">
        <f t="shared" si="43"/>
        <v>0</v>
      </c>
      <c r="M110" s="206">
        <f t="shared" si="43"/>
        <v>0</v>
      </c>
      <c r="N110" s="206">
        <f t="shared" si="43"/>
        <v>0</v>
      </c>
      <c r="O110" s="206">
        <f t="shared" si="43"/>
        <v>0</v>
      </c>
      <c r="P110" s="206">
        <f t="shared" si="43"/>
        <v>0</v>
      </c>
      <c r="Q110" s="206">
        <f t="shared" si="43"/>
        <v>0</v>
      </c>
      <c r="R110" s="206">
        <f t="shared" si="43"/>
        <v>0</v>
      </c>
      <c r="S110" s="206">
        <f t="shared" si="43"/>
        <v>0</v>
      </c>
      <c r="T110" s="206">
        <f t="shared" si="43"/>
        <v>0</v>
      </c>
      <c r="U110" s="206">
        <f t="shared" si="43"/>
        <v>0</v>
      </c>
      <c r="V110" s="206">
        <f t="shared" si="43"/>
        <v>1033000</v>
      </c>
      <c r="W110" s="206">
        <f t="shared" si="43"/>
        <v>1990000</v>
      </c>
      <c r="X110" s="206">
        <f t="shared" si="43"/>
        <v>10000</v>
      </c>
      <c r="Y110" s="189">
        <f t="shared" si="37"/>
        <v>99.5</v>
      </c>
      <c r="Z110" s="42"/>
      <c r="AA110" s="42"/>
      <c r="AB110" s="42"/>
      <c r="AC110" s="42"/>
      <c r="AD110" s="42"/>
      <c r="AE110" s="42"/>
      <c r="AF110" s="42"/>
      <c r="AG110" s="16"/>
      <c r="AH110" s="16"/>
      <c r="AI110" s="16"/>
      <c r="AJ110" s="16"/>
      <c r="AK110" s="16"/>
      <c r="AL110" s="16"/>
    </row>
    <row r="111" spans="1:38" ht="81.75" customHeight="1">
      <c r="A111" s="18"/>
      <c r="B111" s="74">
        <v>3210</v>
      </c>
      <c r="C111" s="351" t="s">
        <v>51</v>
      </c>
      <c r="D111" s="228" t="s">
        <v>234</v>
      </c>
      <c r="E111" s="204">
        <v>2000000</v>
      </c>
      <c r="F111" s="211"/>
      <c r="G111" s="211"/>
      <c r="H111" s="190">
        <f>I111+V111</f>
        <v>1990000</v>
      </c>
      <c r="I111" s="190">
        <v>957000</v>
      </c>
      <c r="J111" s="317">
        <v>1043000</v>
      </c>
      <c r="K111" s="317">
        <v>-10000</v>
      </c>
      <c r="L111" s="313"/>
      <c r="M111" s="313"/>
      <c r="N111" s="211"/>
      <c r="O111" s="307"/>
      <c r="P111" s="211"/>
      <c r="Q111" s="211"/>
      <c r="R111" s="211"/>
      <c r="S111" s="211"/>
      <c r="T111" s="211"/>
      <c r="U111" s="211"/>
      <c r="V111" s="199">
        <f>J111+L111+K111+M111</f>
        <v>1033000</v>
      </c>
      <c r="W111" s="188">
        <v>1990000</v>
      </c>
      <c r="X111" s="199">
        <f>E111-H111</f>
        <v>10000</v>
      </c>
      <c r="Y111" s="189">
        <f t="shared" si="37"/>
        <v>99.5</v>
      </c>
      <c r="Z111" s="42"/>
      <c r="AA111" s="42"/>
      <c r="AB111" s="42"/>
      <c r="AC111" s="42"/>
      <c r="AD111" s="42"/>
      <c r="AE111" s="42"/>
      <c r="AF111" s="42"/>
      <c r="AG111" s="16"/>
      <c r="AH111" s="16"/>
      <c r="AI111" s="16"/>
      <c r="AJ111" s="16"/>
      <c r="AK111" s="16"/>
      <c r="AL111" s="16"/>
    </row>
    <row r="112" spans="1:38" ht="66.75" customHeight="1">
      <c r="A112" s="83"/>
      <c r="B112" s="174" t="s">
        <v>86</v>
      </c>
      <c r="C112" s="285" t="s">
        <v>87</v>
      </c>
      <c r="D112" s="253"/>
      <c r="E112" s="206">
        <f>E113+E114+E115</f>
        <v>664877</v>
      </c>
      <c r="F112" s="206">
        <f t="shared" ref="F112:X112" si="44">F113+F114+F115</f>
        <v>0</v>
      </c>
      <c r="G112" s="206">
        <f t="shared" si="44"/>
        <v>0</v>
      </c>
      <c r="H112" s="206">
        <f t="shared" si="44"/>
        <v>662569.6</v>
      </c>
      <c r="I112" s="206">
        <f t="shared" si="44"/>
        <v>553269.6</v>
      </c>
      <c r="J112" s="206">
        <f t="shared" si="44"/>
        <v>26800</v>
      </c>
      <c r="K112" s="206">
        <f t="shared" si="44"/>
        <v>82500</v>
      </c>
      <c r="L112" s="206">
        <f t="shared" si="44"/>
        <v>0</v>
      </c>
      <c r="M112" s="206">
        <f t="shared" si="44"/>
        <v>0</v>
      </c>
      <c r="N112" s="206">
        <f t="shared" si="44"/>
        <v>0</v>
      </c>
      <c r="O112" s="206">
        <f t="shared" si="44"/>
        <v>0</v>
      </c>
      <c r="P112" s="206">
        <f t="shared" si="44"/>
        <v>0</v>
      </c>
      <c r="Q112" s="206">
        <f t="shared" si="44"/>
        <v>0</v>
      </c>
      <c r="R112" s="206">
        <f t="shared" si="44"/>
        <v>0</v>
      </c>
      <c r="S112" s="206">
        <f t="shared" si="44"/>
        <v>0</v>
      </c>
      <c r="T112" s="206">
        <f t="shared" si="44"/>
        <v>0</v>
      </c>
      <c r="U112" s="206">
        <f t="shared" si="44"/>
        <v>0</v>
      </c>
      <c r="V112" s="206">
        <f t="shared" si="44"/>
        <v>109300</v>
      </c>
      <c r="W112" s="206">
        <f t="shared" si="44"/>
        <v>662569.6</v>
      </c>
      <c r="X112" s="206">
        <f t="shared" si="44"/>
        <v>2307.4000000000233</v>
      </c>
      <c r="Y112" s="189">
        <f t="shared" si="37"/>
        <v>99.652958366735504</v>
      </c>
      <c r="Z112" s="42"/>
      <c r="AA112" s="42"/>
      <c r="AB112" s="42"/>
      <c r="AC112" s="42"/>
      <c r="AD112" s="42"/>
      <c r="AE112" s="42"/>
      <c r="AF112" s="42"/>
      <c r="AG112" s="16"/>
      <c r="AH112" s="16"/>
      <c r="AI112" s="16"/>
      <c r="AJ112" s="16"/>
      <c r="AK112" s="16"/>
      <c r="AL112" s="16"/>
    </row>
    <row r="113" spans="1:38" ht="87.75" customHeight="1">
      <c r="A113" s="18"/>
      <c r="B113" s="294" t="s">
        <v>17</v>
      </c>
      <c r="C113" s="154" t="s">
        <v>55</v>
      </c>
      <c r="D113" s="256" t="s">
        <v>289</v>
      </c>
      <c r="E113" s="296">
        <v>508800</v>
      </c>
      <c r="F113" s="199"/>
      <c r="G113" s="199"/>
      <c r="H113" s="190">
        <f>I113+V113</f>
        <v>508036.6</v>
      </c>
      <c r="I113" s="190">
        <v>473336.6</v>
      </c>
      <c r="J113" s="213">
        <v>17000</v>
      </c>
      <c r="K113" s="213">
        <v>17700</v>
      </c>
      <c r="L113" s="213"/>
      <c r="M113" s="213"/>
      <c r="N113" s="199"/>
      <c r="O113" s="199"/>
      <c r="P113" s="199"/>
      <c r="Q113" s="199"/>
      <c r="R113" s="199"/>
      <c r="S113" s="199"/>
      <c r="T113" s="199"/>
      <c r="U113" s="199"/>
      <c r="V113" s="199">
        <f>J113+K113+L113+M113+N113+O113+P113</f>
        <v>34700</v>
      </c>
      <c r="W113" s="188">
        <v>508036.6</v>
      </c>
      <c r="X113" s="189">
        <f>E113-H113</f>
        <v>763.40000000002328</v>
      </c>
      <c r="Y113" s="189">
        <f t="shared" si="37"/>
        <v>99.849960691823895</v>
      </c>
      <c r="Z113" s="42"/>
      <c r="AA113" s="42"/>
      <c r="AB113" s="42"/>
      <c r="AC113" s="42"/>
      <c r="AD113" s="42"/>
      <c r="AE113" s="42"/>
      <c r="AF113" s="42"/>
      <c r="AG113" s="16"/>
      <c r="AH113" s="16"/>
      <c r="AI113" s="16"/>
      <c r="AJ113" s="16"/>
      <c r="AK113" s="16"/>
      <c r="AL113" s="16"/>
    </row>
    <row r="114" spans="1:38" ht="60.75" hidden="1" customHeight="1">
      <c r="A114" s="18"/>
      <c r="B114" s="295">
        <v>3132</v>
      </c>
      <c r="C114" s="154" t="s">
        <v>2</v>
      </c>
      <c r="D114" s="272"/>
      <c r="E114" s="296"/>
      <c r="F114" s="199"/>
      <c r="G114" s="199"/>
      <c r="H114" s="190">
        <f>I114+V114</f>
        <v>0</v>
      </c>
      <c r="I114" s="190">
        <v>0</v>
      </c>
      <c r="J114" s="213"/>
      <c r="K114" s="213"/>
      <c r="L114" s="213"/>
      <c r="M114" s="213"/>
      <c r="N114" s="199"/>
      <c r="O114" s="199"/>
      <c r="P114" s="199"/>
      <c r="Q114" s="199"/>
      <c r="R114" s="199"/>
      <c r="S114" s="199"/>
      <c r="T114" s="199"/>
      <c r="U114" s="199"/>
      <c r="V114" s="199">
        <f>J114+K114+L114+M114+N114+O114+P114</f>
        <v>0</v>
      </c>
      <c r="W114" s="188">
        <v>0</v>
      </c>
      <c r="X114" s="189">
        <f>E114-H114</f>
        <v>0</v>
      </c>
      <c r="Y114" s="189" t="e">
        <f t="shared" si="37"/>
        <v>#DIV/0!</v>
      </c>
      <c r="Z114" s="42"/>
      <c r="AA114" s="42"/>
      <c r="AB114" s="42"/>
      <c r="AC114" s="42"/>
      <c r="AD114" s="42"/>
      <c r="AE114" s="42"/>
      <c r="AF114" s="42"/>
      <c r="AG114" s="16"/>
      <c r="AH114" s="16"/>
      <c r="AI114" s="16"/>
      <c r="AJ114" s="16"/>
      <c r="AK114" s="16"/>
      <c r="AL114" s="16"/>
    </row>
    <row r="115" spans="1:38" ht="82.5" customHeight="1">
      <c r="A115" s="18"/>
      <c r="B115" s="294" t="s">
        <v>27</v>
      </c>
      <c r="C115" s="154" t="s">
        <v>51</v>
      </c>
      <c r="D115" s="274" t="s">
        <v>279</v>
      </c>
      <c r="E115" s="296">
        <v>156077</v>
      </c>
      <c r="F115" s="199"/>
      <c r="G115" s="199"/>
      <c r="H115" s="190">
        <f>I115+V115</f>
        <v>154533</v>
      </c>
      <c r="I115" s="190">
        <v>79933</v>
      </c>
      <c r="J115" s="213">
        <v>9800</v>
      </c>
      <c r="K115" s="213">
        <v>64800</v>
      </c>
      <c r="L115" s="213"/>
      <c r="M115" s="213"/>
      <c r="N115" s="199"/>
      <c r="O115" s="199"/>
      <c r="P115" s="199"/>
      <c r="Q115" s="199"/>
      <c r="R115" s="199"/>
      <c r="S115" s="199"/>
      <c r="T115" s="199"/>
      <c r="U115" s="199"/>
      <c r="V115" s="199">
        <f>J115+K115+L115+M115+N115+O115+P115</f>
        <v>74600</v>
      </c>
      <c r="W115" s="188">
        <v>154533</v>
      </c>
      <c r="X115" s="189">
        <f>E115-H115</f>
        <v>1544</v>
      </c>
      <c r="Y115" s="189">
        <f t="shared" si="37"/>
        <v>99.010744696527993</v>
      </c>
      <c r="Z115" s="42"/>
      <c r="AA115" s="42"/>
      <c r="AB115" s="42"/>
      <c r="AC115" s="42"/>
      <c r="AD115" s="42"/>
      <c r="AE115" s="42"/>
      <c r="AF115" s="42"/>
      <c r="AG115" s="16"/>
      <c r="AH115" s="16"/>
      <c r="AI115" s="16"/>
      <c r="AJ115" s="16"/>
      <c r="AK115" s="16"/>
      <c r="AL115" s="16"/>
    </row>
    <row r="116" spans="1:38" ht="63.75" customHeight="1">
      <c r="A116" s="83"/>
      <c r="B116" s="174" t="s">
        <v>194</v>
      </c>
      <c r="C116" s="93" t="s">
        <v>77</v>
      </c>
      <c r="D116" s="271"/>
      <c r="E116" s="206">
        <f>E117</f>
        <v>1000</v>
      </c>
      <c r="F116" s="206">
        <f t="shared" ref="F116:X116" si="45">F117</f>
        <v>0</v>
      </c>
      <c r="G116" s="206">
        <f t="shared" si="45"/>
        <v>0</v>
      </c>
      <c r="H116" s="206">
        <f t="shared" si="45"/>
        <v>1000</v>
      </c>
      <c r="I116" s="206">
        <f t="shared" si="45"/>
        <v>1000</v>
      </c>
      <c r="J116" s="206">
        <f t="shared" si="45"/>
        <v>0</v>
      </c>
      <c r="K116" s="206">
        <f t="shared" si="45"/>
        <v>0</v>
      </c>
      <c r="L116" s="206">
        <f t="shared" si="45"/>
        <v>0</v>
      </c>
      <c r="M116" s="206">
        <f t="shared" si="45"/>
        <v>0</v>
      </c>
      <c r="N116" s="206">
        <f t="shared" si="45"/>
        <v>0</v>
      </c>
      <c r="O116" s="206">
        <f t="shared" si="45"/>
        <v>0</v>
      </c>
      <c r="P116" s="206">
        <f t="shared" si="45"/>
        <v>0</v>
      </c>
      <c r="Q116" s="206">
        <f t="shared" si="45"/>
        <v>0</v>
      </c>
      <c r="R116" s="206">
        <f t="shared" si="45"/>
        <v>0</v>
      </c>
      <c r="S116" s="206">
        <f t="shared" si="45"/>
        <v>0</v>
      </c>
      <c r="T116" s="206">
        <f t="shared" si="45"/>
        <v>0</v>
      </c>
      <c r="U116" s="206">
        <f t="shared" si="45"/>
        <v>0</v>
      </c>
      <c r="V116" s="206">
        <f t="shared" si="45"/>
        <v>0</v>
      </c>
      <c r="W116" s="206">
        <f t="shared" si="45"/>
        <v>1000</v>
      </c>
      <c r="X116" s="206">
        <f t="shared" si="45"/>
        <v>0</v>
      </c>
      <c r="Y116" s="189">
        <f t="shared" si="37"/>
        <v>100</v>
      </c>
      <c r="Z116" s="42"/>
      <c r="AA116" s="42"/>
      <c r="AB116" s="42"/>
      <c r="AC116" s="42"/>
      <c r="AD116" s="42"/>
      <c r="AE116" s="42"/>
      <c r="AF116" s="42"/>
      <c r="AG116" s="16"/>
      <c r="AH116" s="16"/>
      <c r="AI116" s="16"/>
      <c r="AJ116" s="16"/>
      <c r="AK116" s="16"/>
      <c r="AL116" s="16"/>
    </row>
    <row r="117" spans="1:38" ht="66" customHeight="1">
      <c r="A117" s="18"/>
      <c r="B117" s="74">
        <v>3210</v>
      </c>
      <c r="C117" s="351" t="s">
        <v>51</v>
      </c>
      <c r="D117" s="135" t="s">
        <v>195</v>
      </c>
      <c r="E117" s="204">
        <v>1000</v>
      </c>
      <c r="F117" s="199"/>
      <c r="G117" s="199"/>
      <c r="H117" s="190">
        <f>I117+V117</f>
        <v>1000</v>
      </c>
      <c r="I117" s="190">
        <v>1000</v>
      </c>
      <c r="J117" s="213"/>
      <c r="K117" s="213"/>
      <c r="L117" s="213"/>
      <c r="M117" s="213"/>
      <c r="N117" s="199"/>
      <c r="O117" s="199"/>
      <c r="P117" s="199"/>
      <c r="Q117" s="199"/>
      <c r="R117" s="199"/>
      <c r="S117" s="199"/>
      <c r="T117" s="199"/>
      <c r="U117" s="199"/>
      <c r="V117" s="199">
        <f>J117+K117+L117+M117+N117+O117+P117</f>
        <v>0</v>
      </c>
      <c r="W117" s="188">
        <v>1000</v>
      </c>
      <c r="X117" s="189">
        <f>E117-H117</f>
        <v>0</v>
      </c>
      <c r="Y117" s="189">
        <f t="shared" si="37"/>
        <v>100</v>
      </c>
      <c r="Z117" s="42"/>
      <c r="AA117" s="42"/>
      <c r="AB117" s="42"/>
      <c r="AC117" s="42"/>
      <c r="AD117" s="42"/>
      <c r="AE117" s="42"/>
      <c r="AF117" s="42"/>
      <c r="AG117" s="16"/>
      <c r="AH117" s="16"/>
      <c r="AI117" s="16"/>
      <c r="AJ117" s="16"/>
      <c r="AK117" s="16"/>
      <c r="AL117" s="16"/>
    </row>
    <row r="118" spans="1:38" ht="93.75" hidden="1" customHeight="1">
      <c r="A118" s="83"/>
      <c r="B118" s="174"/>
      <c r="C118" s="287"/>
      <c r="D118" s="163"/>
      <c r="E118" s="206"/>
      <c r="F118" s="206"/>
      <c r="G118" s="206"/>
      <c r="H118" s="206"/>
      <c r="I118" s="206"/>
      <c r="J118" s="206"/>
      <c r="K118" s="206">
        <f t="shared" ref="K118:X118" si="46">K119</f>
        <v>0</v>
      </c>
      <c r="L118" s="206">
        <f t="shared" si="46"/>
        <v>0</v>
      </c>
      <c r="M118" s="206">
        <f t="shared" si="46"/>
        <v>0</v>
      </c>
      <c r="N118" s="206">
        <f t="shared" si="46"/>
        <v>0</v>
      </c>
      <c r="O118" s="206">
        <f t="shared" si="46"/>
        <v>0</v>
      </c>
      <c r="P118" s="206">
        <f t="shared" si="46"/>
        <v>0</v>
      </c>
      <c r="Q118" s="206">
        <f t="shared" si="46"/>
        <v>0</v>
      </c>
      <c r="R118" s="206">
        <f t="shared" si="46"/>
        <v>0</v>
      </c>
      <c r="S118" s="206">
        <f t="shared" si="46"/>
        <v>0</v>
      </c>
      <c r="T118" s="206">
        <f t="shared" si="46"/>
        <v>0</v>
      </c>
      <c r="U118" s="206">
        <f t="shared" si="46"/>
        <v>0</v>
      </c>
      <c r="V118" s="206">
        <f t="shared" si="46"/>
        <v>0</v>
      </c>
      <c r="W118" s="206">
        <f t="shared" si="46"/>
        <v>0</v>
      </c>
      <c r="X118" s="206">
        <f t="shared" si="46"/>
        <v>0</v>
      </c>
      <c r="Y118" s="189" t="e">
        <f t="shared" si="37"/>
        <v>#DIV/0!</v>
      </c>
      <c r="Z118" s="42"/>
      <c r="AA118" s="42"/>
      <c r="AB118" s="42"/>
      <c r="AC118" s="42"/>
      <c r="AD118" s="42"/>
      <c r="AE118" s="42"/>
      <c r="AF118" s="42"/>
      <c r="AG118" s="16"/>
      <c r="AH118" s="16"/>
      <c r="AI118" s="16"/>
      <c r="AJ118" s="16"/>
      <c r="AK118" s="16"/>
      <c r="AL118" s="16"/>
    </row>
    <row r="119" spans="1:38" ht="114" hidden="1" customHeight="1">
      <c r="A119" s="18"/>
      <c r="B119" s="74"/>
      <c r="C119" s="351"/>
      <c r="D119" s="228"/>
      <c r="E119" s="204"/>
      <c r="F119" s="199"/>
      <c r="G119" s="199"/>
      <c r="H119" s="190"/>
      <c r="I119" s="190"/>
      <c r="J119" s="213"/>
      <c r="K119" s="213"/>
      <c r="L119" s="213"/>
      <c r="M119" s="213"/>
      <c r="N119" s="199"/>
      <c r="O119" s="199"/>
      <c r="P119" s="199"/>
      <c r="Q119" s="199"/>
      <c r="R119" s="199"/>
      <c r="S119" s="199"/>
      <c r="T119" s="199"/>
      <c r="U119" s="199"/>
      <c r="V119" s="199">
        <f>J119+K119+L119</f>
        <v>0</v>
      </c>
      <c r="W119" s="188">
        <v>0</v>
      </c>
      <c r="X119" s="189">
        <f>E119-H119</f>
        <v>0</v>
      </c>
      <c r="Y119" s="189" t="e">
        <f t="shared" si="37"/>
        <v>#DIV/0!</v>
      </c>
      <c r="Z119" s="42"/>
      <c r="AA119" s="42"/>
      <c r="AB119" s="42"/>
      <c r="AC119" s="42"/>
      <c r="AD119" s="42"/>
      <c r="AE119" s="42"/>
      <c r="AF119" s="42"/>
      <c r="AG119" s="16"/>
      <c r="AH119" s="16"/>
      <c r="AI119" s="16"/>
      <c r="AJ119" s="16"/>
      <c r="AK119" s="16"/>
      <c r="AL119" s="16"/>
    </row>
    <row r="120" spans="1:38" ht="51" customHeight="1">
      <c r="A120" s="81"/>
      <c r="B120" s="66" t="s">
        <v>166</v>
      </c>
      <c r="C120" s="133" t="s">
        <v>167</v>
      </c>
      <c r="D120" s="271"/>
      <c r="E120" s="202">
        <f>E121</f>
        <v>47685</v>
      </c>
      <c r="F120" s="203">
        <f t="shared" ref="F120:X120" si="47">F121</f>
        <v>0</v>
      </c>
      <c r="G120" s="203">
        <f t="shared" si="47"/>
        <v>0</v>
      </c>
      <c r="H120" s="202">
        <f t="shared" si="47"/>
        <v>47685</v>
      </c>
      <c r="I120" s="202">
        <f t="shared" si="47"/>
        <v>47685</v>
      </c>
      <c r="J120" s="202">
        <f t="shared" si="47"/>
        <v>0</v>
      </c>
      <c r="K120" s="202">
        <f t="shared" si="47"/>
        <v>0</v>
      </c>
      <c r="L120" s="202">
        <f t="shared" si="47"/>
        <v>0</v>
      </c>
      <c r="M120" s="202">
        <f t="shared" si="47"/>
        <v>0</v>
      </c>
      <c r="N120" s="202">
        <f t="shared" si="47"/>
        <v>0</v>
      </c>
      <c r="O120" s="202">
        <f t="shared" si="47"/>
        <v>0</v>
      </c>
      <c r="P120" s="202">
        <f t="shared" si="47"/>
        <v>0</v>
      </c>
      <c r="Q120" s="202">
        <f t="shared" si="47"/>
        <v>0</v>
      </c>
      <c r="R120" s="202">
        <f t="shared" si="47"/>
        <v>0</v>
      </c>
      <c r="S120" s="202">
        <f t="shared" si="47"/>
        <v>0</v>
      </c>
      <c r="T120" s="202">
        <f t="shared" si="47"/>
        <v>0</v>
      </c>
      <c r="U120" s="202">
        <f t="shared" si="47"/>
        <v>0</v>
      </c>
      <c r="V120" s="202">
        <f t="shared" si="47"/>
        <v>0</v>
      </c>
      <c r="W120" s="202">
        <f t="shared" si="47"/>
        <v>47685</v>
      </c>
      <c r="X120" s="202">
        <f t="shared" si="47"/>
        <v>0</v>
      </c>
      <c r="Y120" s="189">
        <f t="shared" si="37"/>
        <v>100</v>
      </c>
      <c r="Z120" s="42"/>
      <c r="AA120" s="42"/>
      <c r="AB120" s="42"/>
      <c r="AC120" s="42"/>
      <c r="AD120" s="42"/>
      <c r="AE120" s="42"/>
      <c r="AF120" s="42"/>
      <c r="AG120" s="16"/>
      <c r="AH120" s="16"/>
      <c r="AI120" s="16"/>
      <c r="AJ120" s="16"/>
      <c r="AK120" s="16"/>
      <c r="AL120" s="16"/>
    </row>
    <row r="121" spans="1:38" ht="75.75" customHeight="1">
      <c r="A121" s="18"/>
      <c r="B121" s="41">
        <v>3122</v>
      </c>
      <c r="C121" s="128" t="s">
        <v>62</v>
      </c>
      <c r="D121" s="135" t="s">
        <v>168</v>
      </c>
      <c r="E121" s="204">
        <v>47685</v>
      </c>
      <c r="F121" s="189"/>
      <c r="G121" s="189"/>
      <c r="H121" s="190">
        <f>I121+V121</f>
        <v>47685</v>
      </c>
      <c r="I121" s="190">
        <v>47685</v>
      </c>
      <c r="J121" s="318"/>
      <c r="K121" s="318"/>
      <c r="L121" s="221"/>
      <c r="M121" s="221"/>
      <c r="N121" s="189"/>
      <c r="O121" s="189"/>
      <c r="P121" s="189"/>
      <c r="Q121" s="189"/>
      <c r="R121" s="189"/>
      <c r="S121" s="189"/>
      <c r="T121" s="189"/>
      <c r="U121" s="189"/>
      <c r="V121" s="199">
        <f>J121+K121+L121+M121+N121+O1457</f>
        <v>0</v>
      </c>
      <c r="W121" s="188">
        <v>47685</v>
      </c>
      <c r="X121" s="189">
        <f>E121-H121</f>
        <v>0</v>
      </c>
      <c r="Y121" s="189">
        <f t="shared" si="37"/>
        <v>100</v>
      </c>
      <c r="Z121" s="42"/>
      <c r="AA121" s="42"/>
      <c r="AB121" s="42"/>
      <c r="AC121" s="42"/>
      <c r="AD121" s="42"/>
      <c r="AE121" s="42"/>
      <c r="AF121" s="42"/>
      <c r="AG121" s="16"/>
      <c r="AH121" s="16"/>
      <c r="AI121" s="16"/>
      <c r="AJ121" s="16"/>
      <c r="AK121" s="16"/>
      <c r="AL121" s="16"/>
    </row>
    <row r="122" spans="1:38" ht="90" hidden="1" customHeight="1">
      <c r="A122" s="83"/>
      <c r="B122" s="86" t="s">
        <v>53</v>
      </c>
      <c r="C122" s="123" t="s">
        <v>54</v>
      </c>
      <c r="D122" s="100"/>
      <c r="E122" s="206">
        <f>E123+E124</f>
        <v>0</v>
      </c>
      <c r="F122" s="206">
        <f t="shared" ref="F122:X122" si="48">F123+F124</f>
        <v>0</v>
      </c>
      <c r="G122" s="206">
        <f t="shared" si="48"/>
        <v>0</v>
      </c>
      <c r="H122" s="206">
        <f t="shared" si="48"/>
        <v>0</v>
      </c>
      <c r="I122" s="206">
        <f t="shared" si="48"/>
        <v>0</v>
      </c>
      <c r="J122" s="206">
        <f t="shared" si="48"/>
        <v>0</v>
      </c>
      <c r="K122" s="206">
        <f t="shared" si="48"/>
        <v>0</v>
      </c>
      <c r="L122" s="206">
        <f t="shared" si="48"/>
        <v>0</v>
      </c>
      <c r="M122" s="206">
        <f t="shared" si="48"/>
        <v>0</v>
      </c>
      <c r="N122" s="206">
        <f t="shared" si="48"/>
        <v>0</v>
      </c>
      <c r="O122" s="206">
        <f t="shared" si="48"/>
        <v>0</v>
      </c>
      <c r="P122" s="206">
        <f t="shared" si="48"/>
        <v>0</v>
      </c>
      <c r="Q122" s="206">
        <f t="shared" si="48"/>
        <v>0</v>
      </c>
      <c r="R122" s="206">
        <f t="shared" si="48"/>
        <v>0</v>
      </c>
      <c r="S122" s="206">
        <f t="shared" si="48"/>
        <v>0</v>
      </c>
      <c r="T122" s="206">
        <f t="shared" si="48"/>
        <v>0</v>
      </c>
      <c r="U122" s="206">
        <f t="shared" si="48"/>
        <v>0</v>
      </c>
      <c r="V122" s="206">
        <f t="shared" si="48"/>
        <v>0</v>
      </c>
      <c r="W122" s="206">
        <f t="shared" si="48"/>
        <v>0</v>
      </c>
      <c r="X122" s="206">
        <f t="shared" si="48"/>
        <v>0</v>
      </c>
      <c r="Y122" s="189" t="e">
        <f t="shared" si="37"/>
        <v>#DIV/0!</v>
      </c>
      <c r="Z122" s="42"/>
      <c r="AA122" s="42"/>
      <c r="AB122" s="42"/>
      <c r="AC122" s="42"/>
      <c r="AD122" s="42"/>
      <c r="AE122" s="42"/>
      <c r="AF122" s="42"/>
      <c r="AG122" s="16"/>
      <c r="AH122" s="16"/>
      <c r="AI122" s="16"/>
      <c r="AJ122" s="16"/>
      <c r="AK122" s="16"/>
      <c r="AL122" s="16"/>
    </row>
    <row r="123" spans="1:38" ht="60.75" hidden="1" customHeight="1">
      <c r="A123" s="18"/>
      <c r="B123" s="41"/>
      <c r="C123" s="122"/>
      <c r="D123" s="129"/>
      <c r="E123" s="204"/>
      <c r="F123" s="189"/>
      <c r="G123" s="189"/>
      <c r="H123" s="190">
        <f t="shared" ref="H123:H134" si="49">I123+V123</f>
        <v>0</v>
      </c>
      <c r="I123" s="190"/>
      <c r="J123" s="318"/>
      <c r="K123" s="318"/>
      <c r="L123" s="221"/>
      <c r="M123" s="221"/>
      <c r="N123" s="189"/>
      <c r="O123" s="189"/>
      <c r="P123" s="189"/>
      <c r="Q123" s="189"/>
      <c r="R123" s="189"/>
      <c r="S123" s="189"/>
      <c r="T123" s="189"/>
      <c r="U123" s="189"/>
      <c r="V123" s="199">
        <f t="shared" ref="V123:V134" si="50">J123+K123+L123+M123+N123+O123</f>
        <v>0</v>
      </c>
      <c r="W123" s="225"/>
      <c r="X123" s="189">
        <f>E123-H123</f>
        <v>0</v>
      </c>
      <c r="Y123" s="189" t="e">
        <f t="shared" si="37"/>
        <v>#DIV/0!</v>
      </c>
      <c r="Z123" s="42"/>
      <c r="AA123" s="42"/>
      <c r="AB123" s="42"/>
      <c r="AC123" s="42"/>
      <c r="AD123" s="42"/>
      <c r="AE123" s="42"/>
      <c r="AF123" s="42"/>
      <c r="AG123" s="16"/>
      <c r="AH123" s="16"/>
      <c r="AI123" s="16"/>
      <c r="AJ123" s="16"/>
      <c r="AK123" s="16"/>
      <c r="AL123" s="16"/>
    </row>
    <row r="124" spans="1:38" ht="80.25" hidden="1" customHeight="1">
      <c r="A124" s="18"/>
      <c r="B124" s="41"/>
      <c r="C124" s="19"/>
      <c r="D124" s="112"/>
      <c r="E124" s="204"/>
      <c r="F124" s="208"/>
      <c r="G124" s="208"/>
      <c r="H124" s="190">
        <f t="shared" si="49"/>
        <v>0</v>
      </c>
      <c r="I124" s="209"/>
      <c r="J124" s="319"/>
      <c r="K124" s="319"/>
      <c r="L124" s="320"/>
      <c r="M124" s="320"/>
      <c r="N124" s="208"/>
      <c r="O124" s="314"/>
      <c r="P124" s="314"/>
      <c r="Q124" s="314"/>
      <c r="R124" s="314"/>
      <c r="S124" s="314"/>
      <c r="T124" s="314"/>
      <c r="U124" s="314"/>
      <c r="V124" s="199">
        <f t="shared" si="50"/>
        <v>0</v>
      </c>
      <c r="W124" s="199"/>
      <c r="X124" s="189">
        <f t="shared" ref="X124:X136" si="51">E124-H124</f>
        <v>0</v>
      </c>
      <c r="Y124" s="189" t="e">
        <f t="shared" si="37"/>
        <v>#DIV/0!</v>
      </c>
      <c r="Z124" s="42"/>
      <c r="AA124" s="42"/>
      <c r="AB124" s="42"/>
      <c r="AC124" s="42"/>
      <c r="AD124" s="42"/>
      <c r="AE124" s="42"/>
      <c r="AF124" s="42"/>
      <c r="AG124" s="16"/>
      <c r="AH124" s="16"/>
      <c r="AI124" s="16"/>
      <c r="AJ124" s="16"/>
      <c r="AK124" s="16"/>
      <c r="AL124" s="16"/>
    </row>
    <row r="125" spans="1:38" ht="0.75" hidden="1" customHeight="1">
      <c r="A125" s="83"/>
      <c r="B125" s="103"/>
      <c r="C125" s="113"/>
      <c r="D125" s="102"/>
      <c r="E125" s="206">
        <f>E126+E127+E128</f>
        <v>0</v>
      </c>
      <c r="F125" s="206">
        <f t="shared" ref="F125:W125" si="52">F126+F127+F128</f>
        <v>0</v>
      </c>
      <c r="G125" s="206">
        <f t="shared" si="52"/>
        <v>0</v>
      </c>
      <c r="H125" s="190">
        <f t="shared" si="49"/>
        <v>0</v>
      </c>
      <c r="I125" s="206">
        <f t="shared" si="52"/>
        <v>0</v>
      </c>
      <c r="J125" s="206">
        <f t="shared" si="52"/>
        <v>0</v>
      </c>
      <c r="K125" s="206">
        <f t="shared" si="52"/>
        <v>0</v>
      </c>
      <c r="L125" s="206">
        <f t="shared" si="52"/>
        <v>0</v>
      </c>
      <c r="M125" s="206">
        <f t="shared" si="52"/>
        <v>0</v>
      </c>
      <c r="N125" s="206">
        <f t="shared" si="52"/>
        <v>0</v>
      </c>
      <c r="O125" s="206">
        <f t="shared" si="52"/>
        <v>0</v>
      </c>
      <c r="P125" s="206">
        <f t="shared" si="52"/>
        <v>0</v>
      </c>
      <c r="Q125" s="206">
        <f t="shared" si="52"/>
        <v>0</v>
      </c>
      <c r="R125" s="206">
        <f t="shared" si="52"/>
        <v>0</v>
      </c>
      <c r="S125" s="206">
        <f t="shared" si="52"/>
        <v>0</v>
      </c>
      <c r="T125" s="206">
        <f t="shared" si="52"/>
        <v>0</v>
      </c>
      <c r="U125" s="206">
        <f t="shared" si="52"/>
        <v>0</v>
      </c>
      <c r="V125" s="199">
        <f t="shared" si="50"/>
        <v>0</v>
      </c>
      <c r="W125" s="206">
        <f t="shared" si="52"/>
        <v>0</v>
      </c>
      <c r="X125" s="189">
        <f t="shared" si="51"/>
        <v>0</v>
      </c>
      <c r="Y125" s="189" t="e">
        <f t="shared" si="37"/>
        <v>#DIV/0!</v>
      </c>
      <c r="Z125" s="42"/>
      <c r="AA125" s="42"/>
      <c r="AB125" s="42"/>
      <c r="AC125" s="42"/>
      <c r="AD125" s="42"/>
      <c r="AE125" s="42"/>
      <c r="AF125" s="42"/>
      <c r="AG125" s="16"/>
      <c r="AH125" s="16"/>
      <c r="AI125" s="16"/>
      <c r="AJ125" s="16"/>
      <c r="AK125" s="16"/>
      <c r="AL125" s="16"/>
    </row>
    <row r="126" spans="1:38" ht="61.5" hidden="1" customHeight="1">
      <c r="A126" s="45"/>
      <c r="B126" s="41"/>
      <c r="C126" s="19"/>
      <c r="D126" s="112"/>
      <c r="E126" s="204"/>
      <c r="F126" s="205"/>
      <c r="G126" s="205"/>
      <c r="H126" s="190">
        <f t="shared" si="49"/>
        <v>0</v>
      </c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199">
        <f t="shared" si="50"/>
        <v>0</v>
      </c>
      <c r="W126" s="204"/>
      <c r="X126" s="189">
        <f t="shared" si="51"/>
        <v>0</v>
      </c>
      <c r="Y126" s="189" t="e">
        <f t="shared" si="37"/>
        <v>#DIV/0!</v>
      </c>
      <c r="Z126" s="42"/>
      <c r="AA126" s="42"/>
      <c r="AB126" s="42"/>
      <c r="AC126" s="42"/>
      <c r="AD126" s="42"/>
      <c r="AE126" s="42"/>
      <c r="AF126" s="42"/>
      <c r="AG126" s="16"/>
      <c r="AH126" s="16"/>
      <c r="AI126" s="16"/>
      <c r="AJ126" s="16"/>
      <c r="AK126" s="16"/>
      <c r="AL126" s="16"/>
    </row>
    <row r="127" spans="1:38" ht="72.75" hidden="1" customHeight="1">
      <c r="A127" s="45"/>
      <c r="B127" s="41"/>
      <c r="C127" s="19"/>
      <c r="D127" s="112"/>
      <c r="E127" s="204"/>
      <c r="F127" s="205"/>
      <c r="G127" s="205"/>
      <c r="H127" s="190">
        <f t="shared" si="49"/>
        <v>0</v>
      </c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199">
        <f t="shared" si="50"/>
        <v>0</v>
      </c>
      <c r="W127" s="204"/>
      <c r="X127" s="189">
        <f t="shared" si="51"/>
        <v>0</v>
      </c>
      <c r="Y127" s="189" t="e">
        <f t="shared" si="37"/>
        <v>#DIV/0!</v>
      </c>
      <c r="Z127" s="42"/>
      <c r="AA127" s="42"/>
      <c r="AB127" s="42"/>
      <c r="AC127" s="42"/>
      <c r="AD127" s="42"/>
      <c r="AE127" s="42"/>
      <c r="AF127" s="42"/>
      <c r="AG127" s="16"/>
      <c r="AH127" s="16"/>
      <c r="AI127" s="16"/>
      <c r="AJ127" s="16"/>
      <c r="AK127" s="16"/>
      <c r="AL127" s="16"/>
    </row>
    <row r="128" spans="1:38" ht="36" hidden="1" customHeight="1">
      <c r="A128" s="45"/>
      <c r="B128" s="41"/>
      <c r="C128" s="19"/>
      <c r="D128" s="112"/>
      <c r="E128" s="204"/>
      <c r="F128" s="211"/>
      <c r="G128" s="211"/>
      <c r="H128" s="190">
        <f t="shared" si="49"/>
        <v>0</v>
      </c>
      <c r="I128" s="198"/>
      <c r="J128" s="321"/>
      <c r="K128" s="321"/>
      <c r="L128" s="313"/>
      <c r="M128" s="313"/>
      <c r="N128" s="211"/>
      <c r="O128" s="307"/>
      <c r="P128" s="307"/>
      <c r="Q128" s="307"/>
      <c r="R128" s="307"/>
      <c r="S128" s="307"/>
      <c r="T128" s="307"/>
      <c r="U128" s="307"/>
      <c r="V128" s="199">
        <f t="shared" si="50"/>
        <v>0</v>
      </c>
      <c r="W128" s="199"/>
      <c r="X128" s="189">
        <f t="shared" si="51"/>
        <v>0</v>
      </c>
      <c r="Y128" s="189" t="e">
        <f t="shared" si="37"/>
        <v>#DIV/0!</v>
      </c>
      <c r="Z128" s="42"/>
      <c r="AA128" s="42"/>
      <c r="AB128" s="42"/>
      <c r="AC128" s="42"/>
      <c r="AD128" s="42"/>
      <c r="AE128" s="42"/>
      <c r="AF128" s="42"/>
      <c r="AG128" s="16"/>
      <c r="AH128" s="16"/>
      <c r="AI128" s="16"/>
      <c r="AJ128" s="16"/>
      <c r="AK128" s="16"/>
      <c r="AL128" s="16"/>
    </row>
    <row r="129" spans="1:38" ht="45" hidden="1" customHeight="1">
      <c r="A129" s="83"/>
      <c r="B129" s="103"/>
      <c r="C129" s="84"/>
      <c r="D129" s="102"/>
      <c r="E129" s="206">
        <f>E130</f>
        <v>0</v>
      </c>
      <c r="F129" s="206">
        <f t="shared" ref="F129:W129" si="53">F130</f>
        <v>0</v>
      </c>
      <c r="G129" s="206">
        <f t="shared" si="53"/>
        <v>0</v>
      </c>
      <c r="H129" s="190">
        <f t="shared" si="49"/>
        <v>0</v>
      </c>
      <c r="I129" s="206">
        <f t="shared" si="53"/>
        <v>0</v>
      </c>
      <c r="J129" s="206">
        <f t="shared" si="53"/>
        <v>0</v>
      </c>
      <c r="K129" s="206">
        <f t="shared" si="53"/>
        <v>0</v>
      </c>
      <c r="L129" s="206">
        <f t="shared" si="53"/>
        <v>0</v>
      </c>
      <c r="M129" s="206">
        <f t="shared" si="53"/>
        <v>0</v>
      </c>
      <c r="N129" s="206">
        <f t="shared" si="53"/>
        <v>0</v>
      </c>
      <c r="O129" s="206">
        <f t="shared" si="53"/>
        <v>0</v>
      </c>
      <c r="P129" s="206">
        <f t="shared" si="53"/>
        <v>0</v>
      </c>
      <c r="Q129" s="206">
        <f t="shared" si="53"/>
        <v>0</v>
      </c>
      <c r="R129" s="206">
        <f t="shared" si="53"/>
        <v>0</v>
      </c>
      <c r="S129" s="206">
        <f t="shared" si="53"/>
        <v>0</v>
      </c>
      <c r="T129" s="206">
        <f t="shared" si="53"/>
        <v>0</v>
      </c>
      <c r="U129" s="206">
        <f t="shared" si="53"/>
        <v>0</v>
      </c>
      <c r="V129" s="199">
        <f t="shared" si="50"/>
        <v>0</v>
      </c>
      <c r="W129" s="206">
        <f t="shared" si="53"/>
        <v>0</v>
      </c>
      <c r="X129" s="189">
        <f t="shared" si="51"/>
        <v>0</v>
      </c>
      <c r="Y129" s="189" t="e">
        <f t="shared" si="37"/>
        <v>#DIV/0!</v>
      </c>
      <c r="Z129" s="42"/>
      <c r="AA129" s="42"/>
      <c r="AB129" s="42"/>
      <c r="AC129" s="42"/>
      <c r="AD129" s="42"/>
      <c r="AE129" s="42"/>
      <c r="AF129" s="42"/>
      <c r="AG129" s="16"/>
      <c r="AH129" s="16"/>
      <c r="AI129" s="16"/>
      <c r="AJ129" s="16"/>
      <c r="AK129" s="16"/>
      <c r="AL129" s="16"/>
    </row>
    <row r="130" spans="1:38" ht="45" hidden="1" customHeight="1">
      <c r="A130" s="45"/>
      <c r="B130" s="41"/>
      <c r="C130" s="19"/>
      <c r="D130" s="112"/>
      <c r="E130" s="204"/>
      <c r="F130" s="204"/>
      <c r="G130" s="204"/>
      <c r="H130" s="190">
        <f t="shared" si="49"/>
        <v>0</v>
      </c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199">
        <f t="shared" si="50"/>
        <v>0</v>
      </c>
      <c r="W130" s="204"/>
      <c r="X130" s="189">
        <f t="shared" si="51"/>
        <v>0</v>
      </c>
      <c r="Y130" s="189" t="e">
        <f t="shared" si="37"/>
        <v>#DIV/0!</v>
      </c>
      <c r="Z130" s="42"/>
      <c r="AA130" s="42"/>
      <c r="AB130" s="42"/>
      <c r="AC130" s="42"/>
      <c r="AD130" s="42"/>
      <c r="AE130" s="42"/>
      <c r="AF130" s="42"/>
      <c r="AG130" s="16"/>
      <c r="AH130" s="16"/>
      <c r="AI130" s="16"/>
      <c r="AJ130" s="16"/>
      <c r="AK130" s="16"/>
      <c r="AL130" s="16"/>
    </row>
    <row r="131" spans="1:38" ht="45" hidden="1" customHeight="1">
      <c r="A131" s="83"/>
      <c r="B131" s="103"/>
      <c r="C131" s="93"/>
      <c r="D131" s="102"/>
      <c r="E131" s="206">
        <f>E132</f>
        <v>0</v>
      </c>
      <c r="F131" s="206">
        <f t="shared" ref="F131:W131" si="54">F132</f>
        <v>0</v>
      </c>
      <c r="G131" s="206">
        <f t="shared" si="54"/>
        <v>0</v>
      </c>
      <c r="H131" s="190">
        <f t="shared" si="49"/>
        <v>0</v>
      </c>
      <c r="I131" s="206">
        <f t="shared" si="54"/>
        <v>0</v>
      </c>
      <c r="J131" s="206">
        <f t="shared" si="54"/>
        <v>0</v>
      </c>
      <c r="K131" s="206">
        <f t="shared" si="54"/>
        <v>0</v>
      </c>
      <c r="L131" s="206">
        <f t="shared" si="54"/>
        <v>0</v>
      </c>
      <c r="M131" s="206">
        <f t="shared" si="54"/>
        <v>0</v>
      </c>
      <c r="N131" s="206">
        <f t="shared" si="54"/>
        <v>0</v>
      </c>
      <c r="O131" s="206">
        <f t="shared" si="54"/>
        <v>0</v>
      </c>
      <c r="P131" s="206">
        <f t="shared" si="54"/>
        <v>0</v>
      </c>
      <c r="Q131" s="206">
        <f t="shared" si="54"/>
        <v>0</v>
      </c>
      <c r="R131" s="206">
        <f t="shared" si="54"/>
        <v>0</v>
      </c>
      <c r="S131" s="206">
        <f t="shared" si="54"/>
        <v>0</v>
      </c>
      <c r="T131" s="206">
        <f t="shared" si="54"/>
        <v>0</v>
      </c>
      <c r="U131" s="206">
        <f t="shared" si="54"/>
        <v>0</v>
      </c>
      <c r="V131" s="199">
        <f t="shared" si="50"/>
        <v>0</v>
      </c>
      <c r="W131" s="206">
        <f t="shared" si="54"/>
        <v>0</v>
      </c>
      <c r="X131" s="189">
        <f t="shared" si="51"/>
        <v>0</v>
      </c>
      <c r="Y131" s="189" t="e">
        <f t="shared" si="37"/>
        <v>#DIV/0!</v>
      </c>
      <c r="Z131" s="42"/>
      <c r="AA131" s="42"/>
      <c r="AB131" s="42"/>
      <c r="AC131" s="42"/>
      <c r="AD131" s="42"/>
      <c r="AE131" s="42"/>
      <c r="AF131" s="42"/>
      <c r="AG131" s="16"/>
      <c r="AH131" s="16"/>
      <c r="AI131" s="16"/>
      <c r="AJ131" s="16"/>
      <c r="AK131" s="16"/>
      <c r="AL131" s="16"/>
    </row>
    <row r="132" spans="1:38" ht="45" hidden="1" customHeight="1">
      <c r="A132" s="45"/>
      <c r="B132" s="104"/>
      <c r="C132" s="19"/>
      <c r="D132" s="97"/>
      <c r="E132" s="204"/>
      <c r="F132" s="205"/>
      <c r="G132" s="205"/>
      <c r="H132" s="190">
        <f t="shared" si="49"/>
        <v>0</v>
      </c>
      <c r="I132" s="205"/>
      <c r="J132" s="205"/>
      <c r="K132" s="205"/>
      <c r="L132" s="205"/>
      <c r="M132" s="205"/>
      <c r="N132" s="205"/>
      <c r="O132" s="205"/>
      <c r="P132" s="205"/>
      <c r="Q132" s="205"/>
      <c r="R132" s="205"/>
      <c r="S132" s="205"/>
      <c r="T132" s="205"/>
      <c r="U132" s="205"/>
      <c r="V132" s="199">
        <f t="shared" si="50"/>
        <v>0</v>
      </c>
      <c r="W132" s="205"/>
      <c r="X132" s="189">
        <f t="shared" si="51"/>
        <v>0</v>
      </c>
      <c r="Y132" s="189" t="e">
        <f t="shared" si="37"/>
        <v>#DIV/0!</v>
      </c>
      <c r="Z132" s="42"/>
      <c r="AA132" s="42"/>
      <c r="AB132" s="42"/>
      <c r="AC132" s="42"/>
      <c r="AD132" s="42"/>
      <c r="AE132" s="42"/>
      <c r="AF132" s="42"/>
      <c r="AG132" s="16"/>
      <c r="AH132" s="16"/>
      <c r="AI132" s="16"/>
      <c r="AJ132" s="16"/>
      <c r="AK132" s="16"/>
      <c r="AL132" s="16"/>
    </row>
    <row r="133" spans="1:38" ht="135" hidden="1" customHeight="1">
      <c r="A133" s="83"/>
      <c r="B133" s="103"/>
      <c r="C133" s="93"/>
      <c r="D133" s="102"/>
      <c r="E133" s="206">
        <f>E134</f>
        <v>0</v>
      </c>
      <c r="F133" s="206">
        <f t="shared" ref="F133:W133" si="55">F134</f>
        <v>0</v>
      </c>
      <c r="G133" s="206">
        <f t="shared" si="55"/>
        <v>0</v>
      </c>
      <c r="H133" s="190">
        <f t="shared" si="49"/>
        <v>0</v>
      </c>
      <c r="I133" s="206">
        <f t="shared" si="55"/>
        <v>0</v>
      </c>
      <c r="J133" s="206">
        <f t="shared" si="55"/>
        <v>0</v>
      </c>
      <c r="K133" s="206">
        <f t="shared" si="55"/>
        <v>0</v>
      </c>
      <c r="L133" s="206">
        <f t="shared" si="55"/>
        <v>0</v>
      </c>
      <c r="M133" s="206">
        <f t="shared" si="55"/>
        <v>0</v>
      </c>
      <c r="N133" s="206">
        <f t="shared" si="55"/>
        <v>0</v>
      </c>
      <c r="O133" s="206">
        <f t="shared" si="55"/>
        <v>0</v>
      </c>
      <c r="P133" s="206">
        <f t="shared" si="55"/>
        <v>0</v>
      </c>
      <c r="Q133" s="206">
        <f t="shared" si="55"/>
        <v>0</v>
      </c>
      <c r="R133" s="206">
        <f t="shared" si="55"/>
        <v>0</v>
      </c>
      <c r="S133" s="206">
        <f t="shared" si="55"/>
        <v>0</v>
      </c>
      <c r="T133" s="206">
        <f t="shared" si="55"/>
        <v>0</v>
      </c>
      <c r="U133" s="206">
        <f t="shared" si="55"/>
        <v>0</v>
      </c>
      <c r="V133" s="199">
        <f t="shared" si="50"/>
        <v>0</v>
      </c>
      <c r="W133" s="206">
        <f t="shared" si="55"/>
        <v>0</v>
      </c>
      <c r="X133" s="189">
        <f t="shared" si="51"/>
        <v>0</v>
      </c>
      <c r="Y133" s="189" t="e">
        <f t="shared" si="37"/>
        <v>#DIV/0!</v>
      </c>
      <c r="Z133" s="42"/>
      <c r="AA133" s="42"/>
      <c r="AB133" s="42"/>
      <c r="AC133" s="42"/>
      <c r="AD133" s="42"/>
      <c r="AE133" s="42"/>
      <c r="AF133" s="42"/>
      <c r="AG133" s="16"/>
      <c r="AH133" s="16"/>
      <c r="AI133" s="16"/>
      <c r="AJ133" s="16"/>
      <c r="AK133" s="16"/>
      <c r="AL133" s="16"/>
    </row>
    <row r="134" spans="1:38" ht="46.5" hidden="1" customHeight="1">
      <c r="A134" s="18"/>
      <c r="B134" s="41"/>
      <c r="C134" s="19"/>
      <c r="D134" s="97"/>
      <c r="E134" s="204"/>
      <c r="F134" s="208"/>
      <c r="G134" s="208"/>
      <c r="H134" s="190">
        <f t="shared" si="49"/>
        <v>0</v>
      </c>
      <c r="I134" s="209"/>
      <c r="J134" s="319"/>
      <c r="K134" s="319"/>
      <c r="L134" s="320"/>
      <c r="M134" s="320"/>
      <c r="N134" s="208"/>
      <c r="O134" s="314"/>
      <c r="P134" s="314"/>
      <c r="Q134" s="314"/>
      <c r="R134" s="314"/>
      <c r="S134" s="314"/>
      <c r="T134" s="314"/>
      <c r="U134" s="314"/>
      <c r="V134" s="199">
        <f t="shared" si="50"/>
        <v>0</v>
      </c>
      <c r="W134" s="199"/>
      <c r="X134" s="189">
        <f t="shared" si="51"/>
        <v>0</v>
      </c>
      <c r="Y134" s="189" t="e">
        <f t="shared" si="37"/>
        <v>#DIV/0!</v>
      </c>
      <c r="Z134" s="42"/>
      <c r="AA134" s="42"/>
      <c r="AB134" s="42"/>
      <c r="AC134" s="42"/>
      <c r="AD134" s="42"/>
      <c r="AE134" s="42"/>
      <c r="AF134" s="42"/>
      <c r="AG134" s="16"/>
      <c r="AH134" s="16"/>
      <c r="AI134" s="16"/>
      <c r="AJ134" s="16"/>
      <c r="AK134" s="16"/>
      <c r="AL134" s="16"/>
    </row>
    <row r="135" spans="1:38" ht="46.5" hidden="1" customHeight="1">
      <c r="A135" s="83"/>
      <c r="B135" s="92">
        <v>217670</v>
      </c>
      <c r="C135" s="133" t="s">
        <v>77</v>
      </c>
      <c r="D135" s="229"/>
      <c r="E135" s="206">
        <f>E136</f>
        <v>0</v>
      </c>
      <c r="F135" s="206">
        <f t="shared" ref="F135:V135" si="56">F136</f>
        <v>0</v>
      </c>
      <c r="G135" s="206">
        <f t="shared" si="56"/>
        <v>0</v>
      </c>
      <c r="H135" s="206">
        <f t="shared" si="56"/>
        <v>0</v>
      </c>
      <c r="I135" s="206">
        <f t="shared" si="56"/>
        <v>0</v>
      </c>
      <c r="J135" s="206">
        <f t="shared" si="56"/>
        <v>0</v>
      </c>
      <c r="K135" s="206">
        <f t="shared" si="56"/>
        <v>0</v>
      </c>
      <c r="L135" s="206">
        <f t="shared" si="56"/>
        <v>0</v>
      </c>
      <c r="M135" s="206">
        <f t="shared" si="56"/>
        <v>0</v>
      </c>
      <c r="N135" s="206">
        <f t="shared" si="56"/>
        <v>0</v>
      </c>
      <c r="O135" s="206">
        <f t="shared" si="56"/>
        <v>0</v>
      </c>
      <c r="P135" s="206">
        <f t="shared" si="56"/>
        <v>0</v>
      </c>
      <c r="Q135" s="206">
        <f t="shared" si="56"/>
        <v>0</v>
      </c>
      <c r="R135" s="206">
        <f t="shared" si="56"/>
        <v>0</v>
      </c>
      <c r="S135" s="206">
        <f t="shared" si="56"/>
        <v>0</v>
      </c>
      <c r="T135" s="206">
        <f t="shared" si="56"/>
        <v>0</v>
      </c>
      <c r="U135" s="206">
        <f t="shared" si="56"/>
        <v>0</v>
      </c>
      <c r="V135" s="206">
        <f t="shared" si="56"/>
        <v>0</v>
      </c>
      <c r="W135" s="206">
        <f>W136</f>
        <v>0</v>
      </c>
      <c r="X135" s="206">
        <f>X136</f>
        <v>0</v>
      </c>
      <c r="Y135" s="189" t="e">
        <f t="shared" ref="Y135:Y158" si="57">W135*100/E135</f>
        <v>#DIV/0!</v>
      </c>
      <c r="Z135" s="42"/>
      <c r="AA135" s="42"/>
      <c r="AB135" s="42"/>
      <c r="AC135" s="42"/>
      <c r="AD135" s="42"/>
      <c r="AE135" s="42"/>
      <c r="AF135" s="42"/>
      <c r="AG135" s="16"/>
      <c r="AH135" s="16"/>
      <c r="AI135" s="16"/>
      <c r="AJ135" s="16"/>
      <c r="AK135" s="16"/>
      <c r="AL135" s="16"/>
    </row>
    <row r="136" spans="1:38" ht="67.5" hidden="1" customHeight="1">
      <c r="A136" s="18"/>
      <c r="B136" s="41">
        <v>3210</v>
      </c>
      <c r="C136" s="128" t="s">
        <v>51</v>
      </c>
      <c r="D136" s="228"/>
      <c r="E136" s="204"/>
      <c r="F136" s="208"/>
      <c r="G136" s="208"/>
      <c r="H136" s="190">
        <f>I136+V136</f>
        <v>0</v>
      </c>
      <c r="I136" s="209"/>
      <c r="J136" s="319"/>
      <c r="K136" s="319"/>
      <c r="L136" s="320"/>
      <c r="M136" s="320"/>
      <c r="N136" s="208"/>
      <c r="O136" s="314"/>
      <c r="P136" s="314"/>
      <c r="Q136" s="314"/>
      <c r="R136" s="314"/>
      <c r="S136" s="314"/>
      <c r="T136" s="314"/>
      <c r="U136" s="314"/>
      <c r="V136" s="199">
        <f>J136+K136+L136+M136+N136+O136</f>
        <v>0</v>
      </c>
      <c r="W136" s="199"/>
      <c r="X136" s="189">
        <f t="shared" si="51"/>
        <v>0</v>
      </c>
      <c r="Y136" s="189" t="e">
        <f t="shared" si="57"/>
        <v>#DIV/0!</v>
      </c>
      <c r="Z136" s="42"/>
      <c r="AA136" s="42"/>
      <c r="AB136" s="42"/>
      <c r="AC136" s="42"/>
      <c r="AD136" s="42"/>
      <c r="AE136" s="42"/>
      <c r="AF136" s="42"/>
      <c r="AG136" s="16"/>
      <c r="AH136" s="16"/>
      <c r="AI136" s="16"/>
      <c r="AJ136" s="16"/>
      <c r="AK136" s="16"/>
      <c r="AL136" s="16"/>
    </row>
    <row r="137" spans="1:38" ht="57.75" customHeight="1">
      <c r="A137" s="136"/>
      <c r="B137" s="139" t="s">
        <v>32</v>
      </c>
      <c r="C137" s="234" t="s">
        <v>88</v>
      </c>
      <c r="D137" s="140"/>
      <c r="E137" s="201">
        <f>E143+E146+E159+E167+E171+E192+E194+E169+E161+E165+E163</f>
        <v>3882355.14</v>
      </c>
      <c r="F137" s="201">
        <f t="shared" ref="F137:X137" si="58">F143+F146+F159+F167+F171+F192+F194+F169+F161+F165+F163</f>
        <v>0</v>
      </c>
      <c r="G137" s="201">
        <f t="shared" si="58"/>
        <v>0</v>
      </c>
      <c r="H137" s="201">
        <f t="shared" si="58"/>
        <v>3755504.54</v>
      </c>
      <c r="I137" s="201">
        <f t="shared" si="58"/>
        <v>3508559.6399999997</v>
      </c>
      <c r="J137" s="201">
        <f t="shared" si="58"/>
        <v>241944.9</v>
      </c>
      <c r="K137" s="201">
        <f t="shared" si="58"/>
        <v>5000</v>
      </c>
      <c r="L137" s="201">
        <f t="shared" si="58"/>
        <v>0</v>
      </c>
      <c r="M137" s="201">
        <f t="shared" si="58"/>
        <v>0</v>
      </c>
      <c r="N137" s="201">
        <f t="shared" si="58"/>
        <v>0</v>
      </c>
      <c r="O137" s="201">
        <f t="shared" si="58"/>
        <v>0</v>
      </c>
      <c r="P137" s="201">
        <f t="shared" si="58"/>
        <v>0</v>
      </c>
      <c r="Q137" s="201">
        <f t="shared" si="58"/>
        <v>0</v>
      </c>
      <c r="R137" s="201">
        <f t="shared" si="58"/>
        <v>0</v>
      </c>
      <c r="S137" s="201">
        <f t="shared" si="58"/>
        <v>0</v>
      </c>
      <c r="T137" s="201">
        <f t="shared" si="58"/>
        <v>0</v>
      </c>
      <c r="U137" s="201">
        <f t="shared" si="58"/>
        <v>0</v>
      </c>
      <c r="V137" s="201">
        <f t="shared" si="58"/>
        <v>246944.9</v>
      </c>
      <c r="W137" s="201">
        <f t="shared" si="58"/>
        <v>3755504.54</v>
      </c>
      <c r="X137" s="201">
        <f t="shared" si="58"/>
        <v>126850.59999999998</v>
      </c>
      <c r="Y137" s="189">
        <f t="shared" si="57"/>
        <v>96.732637911121131</v>
      </c>
      <c r="Z137" s="42"/>
      <c r="AA137" s="42"/>
      <c r="AB137" s="42"/>
      <c r="AC137" s="42"/>
      <c r="AD137" s="42"/>
      <c r="AE137" s="42"/>
      <c r="AF137" s="42"/>
      <c r="AG137" s="16"/>
      <c r="AH137" s="16"/>
      <c r="AI137" s="16"/>
      <c r="AJ137" s="16"/>
      <c r="AK137" s="16"/>
      <c r="AL137" s="16"/>
    </row>
    <row r="138" spans="1:38" ht="45" hidden="1" customHeight="1">
      <c r="A138" s="65"/>
      <c r="B138" s="105"/>
      <c r="C138" s="75"/>
      <c r="D138" s="64"/>
      <c r="E138" s="202">
        <f>E139+E140</f>
        <v>0</v>
      </c>
      <c r="F138" s="202">
        <f t="shared" ref="F138:X138" si="59">F139+F140</f>
        <v>0</v>
      </c>
      <c r="G138" s="202">
        <f t="shared" si="59"/>
        <v>0</v>
      </c>
      <c r="H138" s="202">
        <f t="shared" si="59"/>
        <v>0</v>
      </c>
      <c r="I138" s="202">
        <f t="shared" si="59"/>
        <v>0</v>
      </c>
      <c r="J138" s="202">
        <f t="shared" si="59"/>
        <v>0</v>
      </c>
      <c r="K138" s="202">
        <f t="shared" si="59"/>
        <v>0</v>
      </c>
      <c r="L138" s="202">
        <f t="shared" si="59"/>
        <v>0</v>
      </c>
      <c r="M138" s="202">
        <f t="shared" si="59"/>
        <v>0</v>
      </c>
      <c r="N138" s="202">
        <f t="shared" si="59"/>
        <v>0</v>
      </c>
      <c r="O138" s="202">
        <f t="shared" si="59"/>
        <v>0</v>
      </c>
      <c r="P138" s="202">
        <f t="shared" si="59"/>
        <v>0</v>
      </c>
      <c r="Q138" s="202">
        <f t="shared" si="59"/>
        <v>0</v>
      </c>
      <c r="R138" s="202">
        <f t="shared" si="59"/>
        <v>0</v>
      </c>
      <c r="S138" s="202">
        <f t="shared" si="59"/>
        <v>0</v>
      </c>
      <c r="T138" s="202">
        <f t="shared" si="59"/>
        <v>0</v>
      </c>
      <c r="U138" s="202">
        <f t="shared" si="59"/>
        <v>0</v>
      </c>
      <c r="V138" s="202">
        <f t="shared" si="59"/>
        <v>0</v>
      </c>
      <c r="W138" s="202">
        <f t="shared" si="59"/>
        <v>0</v>
      </c>
      <c r="X138" s="202">
        <f t="shared" si="59"/>
        <v>0</v>
      </c>
      <c r="Y138" s="189" t="e">
        <f t="shared" si="57"/>
        <v>#DIV/0!</v>
      </c>
      <c r="Z138" s="42"/>
      <c r="AA138" s="42"/>
      <c r="AB138" s="42"/>
      <c r="AC138" s="42"/>
      <c r="AD138" s="42"/>
      <c r="AE138" s="42"/>
      <c r="AF138" s="42"/>
      <c r="AG138" s="16"/>
      <c r="AH138" s="16"/>
      <c r="AI138" s="16"/>
      <c r="AJ138" s="16"/>
      <c r="AK138" s="16"/>
      <c r="AL138" s="16"/>
    </row>
    <row r="139" spans="1:38" ht="57" hidden="1" customHeight="1">
      <c r="A139" s="45">
        <v>48</v>
      </c>
      <c r="B139" s="76"/>
      <c r="C139" s="19"/>
      <c r="D139" s="99"/>
      <c r="E139" s="204"/>
      <c r="F139" s="211"/>
      <c r="G139" s="211"/>
      <c r="H139" s="209">
        <f>I139+V139</f>
        <v>0</v>
      </c>
      <c r="I139" s="209"/>
      <c r="J139" s="316"/>
      <c r="K139" s="316"/>
      <c r="L139" s="316"/>
      <c r="M139" s="316"/>
      <c r="N139" s="211"/>
      <c r="O139" s="211"/>
      <c r="P139" s="211"/>
      <c r="Q139" s="211"/>
      <c r="R139" s="211"/>
      <c r="S139" s="211"/>
      <c r="T139" s="211"/>
      <c r="U139" s="211"/>
      <c r="V139" s="199">
        <f>J139+K139+L139+M139+N139+O139+P139+Q139+R139+S139+T139+U139</f>
        <v>0</v>
      </c>
      <c r="W139" s="199"/>
      <c r="X139" s="198">
        <f>E139-H139</f>
        <v>0</v>
      </c>
      <c r="Y139" s="189" t="e">
        <f t="shared" si="57"/>
        <v>#DIV/0!</v>
      </c>
      <c r="Z139" s="42"/>
      <c r="AA139" s="42"/>
      <c r="AB139" s="42"/>
      <c r="AC139" s="42"/>
      <c r="AD139" s="42"/>
      <c r="AE139" s="42"/>
      <c r="AF139" s="42"/>
      <c r="AG139" s="16"/>
      <c r="AH139" s="16"/>
      <c r="AI139" s="16"/>
      <c r="AJ139" s="16"/>
      <c r="AK139" s="16"/>
      <c r="AL139" s="16"/>
    </row>
    <row r="140" spans="1:38" ht="52.5" hidden="1" customHeight="1">
      <c r="A140" s="45">
        <v>49</v>
      </c>
      <c r="B140" s="76"/>
      <c r="C140" s="19"/>
      <c r="D140" s="99"/>
      <c r="E140" s="204"/>
      <c r="F140" s="211"/>
      <c r="G140" s="211"/>
      <c r="H140" s="209">
        <f>I140+V140</f>
        <v>0</v>
      </c>
      <c r="I140" s="209"/>
      <c r="J140" s="316"/>
      <c r="K140" s="316"/>
      <c r="L140" s="316"/>
      <c r="M140" s="316"/>
      <c r="N140" s="211"/>
      <c r="O140" s="211"/>
      <c r="P140" s="211"/>
      <c r="Q140" s="211"/>
      <c r="R140" s="211"/>
      <c r="S140" s="211"/>
      <c r="T140" s="211"/>
      <c r="U140" s="211"/>
      <c r="V140" s="199">
        <f>J140+K140+L140+M140+N140+O140+P140+Q140+R140+S140+T140+U140</f>
        <v>0</v>
      </c>
      <c r="W140" s="199"/>
      <c r="X140" s="198">
        <f>E140-H140</f>
        <v>0</v>
      </c>
      <c r="Y140" s="189" t="e">
        <f t="shared" si="57"/>
        <v>#DIV/0!</v>
      </c>
      <c r="Z140" s="42"/>
      <c r="AA140" s="42"/>
      <c r="AB140" s="42"/>
      <c r="AC140" s="42"/>
      <c r="AD140" s="42"/>
      <c r="AE140" s="42"/>
      <c r="AF140" s="42"/>
      <c r="AG140" s="16"/>
      <c r="AH140" s="16"/>
      <c r="AI140" s="16"/>
      <c r="AJ140" s="16"/>
      <c r="AK140" s="16"/>
      <c r="AL140" s="16"/>
    </row>
    <row r="141" spans="1:38" ht="0.75" hidden="1" customHeight="1">
      <c r="A141" s="45">
        <v>48</v>
      </c>
      <c r="B141" s="76"/>
      <c r="C141" s="71"/>
      <c r="D141" s="99" t="s">
        <v>26</v>
      </c>
      <c r="E141" s="204"/>
      <c r="F141" s="211"/>
      <c r="G141" s="211"/>
      <c r="H141" s="209">
        <f>I141+V141</f>
        <v>0</v>
      </c>
      <c r="I141" s="209"/>
      <c r="J141" s="316"/>
      <c r="K141" s="316"/>
      <c r="L141" s="316"/>
      <c r="M141" s="316"/>
      <c r="N141" s="211"/>
      <c r="O141" s="211"/>
      <c r="P141" s="211"/>
      <c r="Q141" s="211"/>
      <c r="R141" s="211"/>
      <c r="S141" s="211"/>
      <c r="T141" s="211"/>
      <c r="U141" s="211"/>
      <c r="V141" s="199">
        <f>J141+K141+L141+M141+N141+O141+P141+Q141+R141+S141+T141+U141</f>
        <v>0</v>
      </c>
      <c r="W141" s="199"/>
      <c r="X141" s="198">
        <f>E141-H141</f>
        <v>0</v>
      </c>
      <c r="Y141" s="189" t="e">
        <f t="shared" si="57"/>
        <v>#DIV/0!</v>
      </c>
      <c r="Z141" s="42"/>
      <c r="AA141" s="42"/>
      <c r="AB141" s="42"/>
      <c r="AC141" s="42"/>
      <c r="AD141" s="42"/>
      <c r="AE141" s="42"/>
      <c r="AF141" s="42"/>
      <c r="AG141" s="16"/>
      <c r="AH141" s="16"/>
      <c r="AI141" s="16"/>
      <c r="AJ141" s="16"/>
      <c r="AK141" s="16"/>
      <c r="AL141" s="16"/>
    </row>
    <row r="142" spans="1:38" ht="21" hidden="1" customHeight="1">
      <c r="A142" s="45"/>
      <c r="B142" s="76"/>
      <c r="C142" s="71"/>
      <c r="D142" s="99"/>
      <c r="E142" s="204"/>
      <c r="F142" s="211"/>
      <c r="G142" s="211"/>
      <c r="H142" s="209">
        <f>I142+V142</f>
        <v>0</v>
      </c>
      <c r="I142" s="209"/>
      <c r="J142" s="316"/>
      <c r="K142" s="316"/>
      <c r="L142" s="316"/>
      <c r="M142" s="316"/>
      <c r="N142" s="211"/>
      <c r="O142" s="211"/>
      <c r="P142" s="211"/>
      <c r="Q142" s="211"/>
      <c r="R142" s="211"/>
      <c r="S142" s="211"/>
      <c r="T142" s="211"/>
      <c r="U142" s="211"/>
      <c r="V142" s="199">
        <f>J142+K142+L142+M142+N142+O142+P142+Q142+R142+S142+T142+U142</f>
        <v>0</v>
      </c>
      <c r="W142" s="199"/>
      <c r="X142" s="198">
        <f>E142-H142</f>
        <v>0</v>
      </c>
      <c r="Y142" s="189" t="e">
        <f t="shared" si="57"/>
        <v>#DIV/0!</v>
      </c>
      <c r="Z142" s="42"/>
      <c r="AA142" s="42"/>
      <c r="AB142" s="42"/>
      <c r="AC142" s="42"/>
      <c r="AD142" s="42"/>
      <c r="AE142" s="42"/>
      <c r="AF142" s="42"/>
      <c r="AG142" s="16"/>
      <c r="AH142" s="16"/>
      <c r="AI142" s="16"/>
      <c r="AJ142" s="16"/>
      <c r="AK142" s="16"/>
      <c r="AL142" s="16"/>
    </row>
    <row r="143" spans="1:38" ht="46.5" customHeight="1">
      <c r="A143" s="83"/>
      <c r="B143" s="177">
        <v>611010</v>
      </c>
      <c r="C143" s="125" t="s">
        <v>68</v>
      </c>
      <c r="D143" s="102"/>
      <c r="E143" s="206">
        <f>E144+E145</f>
        <v>258000</v>
      </c>
      <c r="F143" s="206">
        <f t="shared" ref="F143:X143" si="60">F144+F145</f>
        <v>0</v>
      </c>
      <c r="G143" s="206">
        <f t="shared" si="60"/>
        <v>0</v>
      </c>
      <c r="H143" s="206">
        <f t="shared" si="60"/>
        <v>258000</v>
      </c>
      <c r="I143" s="206">
        <f t="shared" si="60"/>
        <v>258000</v>
      </c>
      <c r="J143" s="206">
        <f t="shared" si="60"/>
        <v>0</v>
      </c>
      <c r="K143" s="206">
        <f t="shared" si="60"/>
        <v>0</v>
      </c>
      <c r="L143" s="206">
        <f t="shared" si="60"/>
        <v>0</v>
      </c>
      <c r="M143" s="206">
        <f t="shared" si="60"/>
        <v>0</v>
      </c>
      <c r="N143" s="206">
        <f t="shared" si="60"/>
        <v>0</v>
      </c>
      <c r="O143" s="206">
        <f t="shared" si="60"/>
        <v>0</v>
      </c>
      <c r="P143" s="206">
        <f t="shared" si="60"/>
        <v>0</v>
      </c>
      <c r="Q143" s="206">
        <f t="shared" si="60"/>
        <v>0</v>
      </c>
      <c r="R143" s="206">
        <f t="shared" si="60"/>
        <v>0</v>
      </c>
      <c r="S143" s="206">
        <f t="shared" si="60"/>
        <v>0</v>
      </c>
      <c r="T143" s="206">
        <f t="shared" si="60"/>
        <v>0</v>
      </c>
      <c r="U143" s="206">
        <f t="shared" si="60"/>
        <v>0</v>
      </c>
      <c r="V143" s="206">
        <f t="shared" si="60"/>
        <v>0</v>
      </c>
      <c r="W143" s="206">
        <f t="shared" si="60"/>
        <v>258000</v>
      </c>
      <c r="X143" s="206">
        <f t="shared" si="60"/>
        <v>0</v>
      </c>
      <c r="Y143" s="189">
        <f t="shared" si="57"/>
        <v>100</v>
      </c>
      <c r="Z143" s="42"/>
      <c r="AA143" s="42"/>
      <c r="AB143" s="42"/>
      <c r="AC143" s="42"/>
      <c r="AD143" s="42"/>
      <c r="AE143" s="42"/>
      <c r="AF143" s="42"/>
      <c r="AG143" s="16"/>
      <c r="AH143" s="16"/>
      <c r="AI143" s="16"/>
      <c r="AJ143" s="16"/>
      <c r="AK143" s="16"/>
      <c r="AL143" s="16"/>
    </row>
    <row r="144" spans="1:38" ht="78.75">
      <c r="A144" s="45"/>
      <c r="B144" s="76">
        <v>3110</v>
      </c>
      <c r="C144" s="154" t="s">
        <v>55</v>
      </c>
      <c r="D144" s="98" t="s">
        <v>283</v>
      </c>
      <c r="E144" s="204">
        <v>258000</v>
      </c>
      <c r="F144" s="199"/>
      <c r="G144" s="199"/>
      <c r="H144" s="190">
        <f>I144+V144</f>
        <v>258000</v>
      </c>
      <c r="I144" s="190">
        <v>258000</v>
      </c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>
        <f>J144+K144+L144+M144+N144</f>
        <v>0</v>
      </c>
      <c r="W144" s="188">
        <v>258000</v>
      </c>
      <c r="X144" s="199">
        <f>E144-H144</f>
        <v>0</v>
      </c>
      <c r="Y144" s="189">
        <f t="shared" si="57"/>
        <v>100</v>
      </c>
      <c r="Z144" s="42"/>
      <c r="AA144" s="42"/>
      <c r="AB144" s="42"/>
      <c r="AC144" s="42"/>
      <c r="AD144" s="42"/>
      <c r="AE144" s="42"/>
      <c r="AF144" s="42"/>
      <c r="AG144" s="16"/>
      <c r="AH144" s="16"/>
      <c r="AI144" s="16"/>
      <c r="AJ144" s="16"/>
      <c r="AK144" s="16"/>
      <c r="AL144" s="16"/>
    </row>
    <row r="145" spans="1:38" ht="59.25" hidden="1" customHeight="1">
      <c r="A145" s="45"/>
      <c r="B145" s="76"/>
      <c r="C145" s="247"/>
      <c r="D145" s="129"/>
      <c r="E145" s="204"/>
      <c r="F145" s="199"/>
      <c r="G145" s="199"/>
      <c r="H145" s="190">
        <f>I145+V145</f>
        <v>0</v>
      </c>
      <c r="I145" s="190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>
        <f>J145+K145+L145+M145+N145</f>
        <v>0</v>
      </c>
      <c r="W145" s="188"/>
      <c r="X145" s="199">
        <f>E145-H145</f>
        <v>0</v>
      </c>
      <c r="Y145" s="189" t="e">
        <f t="shared" si="57"/>
        <v>#DIV/0!</v>
      </c>
      <c r="Z145" s="42"/>
      <c r="AA145" s="42"/>
      <c r="AB145" s="42"/>
      <c r="AC145" s="42"/>
      <c r="AD145" s="42"/>
      <c r="AE145" s="42"/>
      <c r="AF145" s="42"/>
      <c r="AG145" s="16"/>
      <c r="AH145" s="16"/>
      <c r="AI145" s="16"/>
      <c r="AJ145" s="16"/>
      <c r="AK145" s="16"/>
      <c r="AL145" s="16"/>
    </row>
    <row r="146" spans="1:38" ht="97.5" customHeight="1">
      <c r="A146" s="65"/>
      <c r="B146" s="66" t="s">
        <v>110</v>
      </c>
      <c r="C146" s="299" t="s">
        <v>111</v>
      </c>
      <c r="D146" s="298"/>
      <c r="E146" s="202">
        <f>E147+E148+E149+E151+E150+E152+E157+E158+E153+E154+E155+E156</f>
        <v>657587.34</v>
      </c>
      <c r="F146" s="202">
        <f t="shared" ref="F146:X146" si="61">F147+F148+F149+F151+F150+F152+F157+F158+F153+F154+F155+F156</f>
        <v>0</v>
      </c>
      <c r="G146" s="202">
        <f t="shared" si="61"/>
        <v>0</v>
      </c>
      <c r="H146" s="202">
        <f t="shared" si="61"/>
        <v>595744.34</v>
      </c>
      <c r="I146" s="202">
        <f t="shared" si="61"/>
        <v>555744.34</v>
      </c>
      <c r="J146" s="202">
        <f t="shared" si="61"/>
        <v>40000</v>
      </c>
      <c r="K146" s="202">
        <f t="shared" si="61"/>
        <v>0</v>
      </c>
      <c r="L146" s="202">
        <f t="shared" si="61"/>
        <v>0</v>
      </c>
      <c r="M146" s="202">
        <f t="shared" si="61"/>
        <v>0</v>
      </c>
      <c r="N146" s="202">
        <f t="shared" si="61"/>
        <v>0</v>
      </c>
      <c r="O146" s="202">
        <f t="shared" si="61"/>
        <v>0</v>
      </c>
      <c r="P146" s="202">
        <f t="shared" si="61"/>
        <v>0</v>
      </c>
      <c r="Q146" s="202">
        <f t="shared" si="61"/>
        <v>0</v>
      </c>
      <c r="R146" s="202">
        <f t="shared" si="61"/>
        <v>0</v>
      </c>
      <c r="S146" s="202">
        <f t="shared" si="61"/>
        <v>0</v>
      </c>
      <c r="T146" s="202">
        <f t="shared" si="61"/>
        <v>0</v>
      </c>
      <c r="U146" s="202">
        <f t="shared" si="61"/>
        <v>0</v>
      </c>
      <c r="V146" s="202">
        <f t="shared" si="61"/>
        <v>40000</v>
      </c>
      <c r="W146" s="202">
        <f t="shared" si="61"/>
        <v>595744.34</v>
      </c>
      <c r="X146" s="202">
        <f t="shared" si="61"/>
        <v>61843</v>
      </c>
      <c r="Y146" s="189">
        <f t="shared" si="57"/>
        <v>90.595469797213553</v>
      </c>
      <c r="Z146" s="42"/>
      <c r="AA146" s="42"/>
      <c r="AB146" s="42"/>
      <c r="AC146" s="42"/>
      <c r="AD146" s="42"/>
      <c r="AE146" s="42"/>
      <c r="AF146" s="42"/>
      <c r="AG146" s="16"/>
      <c r="AH146" s="16"/>
      <c r="AI146" s="16"/>
      <c r="AJ146" s="16"/>
      <c r="AK146" s="16"/>
      <c r="AL146" s="16"/>
    </row>
    <row r="147" spans="1:38" ht="129.75" customHeight="1">
      <c r="A147" s="18"/>
      <c r="B147" s="20">
        <v>3110</v>
      </c>
      <c r="C147" s="128" t="s">
        <v>55</v>
      </c>
      <c r="D147" s="98" t="s">
        <v>267</v>
      </c>
      <c r="E147" s="207">
        <v>201388</v>
      </c>
      <c r="F147" s="189"/>
      <c r="G147" s="189"/>
      <c r="H147" s="199">
        <f t="shared" ref="H147:H158" si="62">I147+V147</f>
        <v>201388</v>
      </c>
      <c r="I147" s="190">
        <v>201388</v>
      </c>
      <c r="J147" s="213"/>
      <c r="K147" s="213"/>
      <c r="L147" s="213"/>
      <c r="M147" s="213"/>
      <c r="N147" s="199"/>
      <c r="O147" s="189"/>
      <c r="P147" s="189"/>
      <c r="Q147" s="189"/>
      <c r="R147" s="189"/>
      <c r="S147" s="189"/>
      <c r="T147" s="189"/>
      <c r="U147" s="189"/>
      <c r="V147" s="199">
        <f>J147+K147+L147+M147+N147</f>
        <v>0</v>
      </c>
      <c r="W147" s="188">
        <v>201388</v>
      </c>
      <c r="X147" s="188">
        <f>E147-H147</f>
        <v>0</v>
      </c>
      <c r="Y147" s="189">
        <f t="shared" si="57"/>
        <v>100</v>
      </c>
      <c r="Z147" s="42"/>
      <c r="AA147" s="42"/>
      <c r="AB147" s="42"/>
      <c r="AC147" s="42"/>
      <c r="AD147" s="42"/>
      <c r="AE147" s="42"/>
      <c r="AF147" s="42"/>
      <c r="AG147" s="16"/>
      <c r="AH147" s="16"/>
      <c r="AI147" s="16"/>
      <c r="AJ147" s="16"/>
      <c r="AK147" s="16"/>
      <c r="AL147" s="16"/>
    </row>
    <row r="148" spans="1:38" ht="114.75" customHeight="1">
      <c r="A148" s="18"/>
      <c r="B148" s="20">
        <v>3110</v>
      </c>
      <c r="C148" s="128" t="s">
        <v>55</v>
      </c>
      <c r="D148" s="129" t="s">
        <v>155</v>
      </c>
      <c r="E148" s="207">
        <v>28249.34</v>
      </c>
      <c r="F148" s="189"/>
      <c r="G148" s="189"/>
      <c r="H148" s="199">
        <f t="shared" si="62"/>
        <v>28249.34</v>
      </c>
      <c r="I148" s="190">
        <v>28249.34</v>
      </c>
      <c r="J148" s="221"/>
      <c r="K148" s="213"/>
      <c r="L148" s="213"/>
      <c r="M148" s="213"/>
      <c r="N148" s="199"/>
      <c r="O148" s="189"/>
      <c r="P148" s="189"/>
      <c r="Q148" s="189"/>
      <c r="R148" s="189"/>
      <c r="S148" s="189"/>
      <c r="T148" s="189"/>
      <c r="U148" s="189"/>
      <c r="V148" s="199">
        <f>J148+K148+L148+M148</f>
        <v>0</v>
      </c>
      <c r="W148" s="188">
        <v>28249.34</v>
      </c>
      <c r="X148" s="189">
        <f>E148-H148</f>
        <v>0</v>
      </c>
      <c r="Y148" s="189">
        <f t="shared" si="57"/>
        <v>100</v>
      </c>
      <c r="Z148" s="42"/>
      <c r="AA148" s="42"/>
      <c r="AB148" s="42"/>
      <c r="AC148" s="42"/>
      <c r="AD148" s="42"/>
      <c r="AE148" s="42"/>
      <c r="AF148" s="42"/>
      <c r="AG148" s="16"/>
      <c r="AH148" s="16"/>
      <c r="AI148" s="16"/>
      <c r="AJ148" s="16"/>
      <c r="AK148" s="16"/>
      <c r="AL148" s="16"/>
    </row>
    <row r="149" spans="1:38" ht="87" customHeight="1">
      <c r="A149" s="18"/>
      <c r="B149" s="20">
        <v>3110</v>
      </c>
      <c r="C149" s="128" t="s">
        <v>55</v>
      </c>
      <c r="D149" s="129" t="s">
        <v>156</v>
      </c>
      <c r="E149" s="207">
        <v>220450</v>
      </c>
      <c r="F149" s="189"/>
      <c r="G149" s="189"/>
      <c r="H149" s="199">
        <f t="shared" si="62"/>
        <v>158607</v>
      </c>
      <c r="I149" s="190">
        <v>158607</v>
      </c>
      <c r="J149" s="322"/>
      <c r="K149" s="213"/>
      <c r="L149" s="213"/>
      <c r="M149" s="213"/>
      <c r="N149" s="199"/>
      <c r="O149" s="189"/>
      <c r="P149" s="189"/>
      <c r="Q149" s="189"/>
      <c r="R149" s="189"/>
      <c r="S149" s="189"/>
      <c r="T149" s="189"/>
      <c r="U149" s="189"/>
      <c r="V149" s="199">
        <f>J149+K149+L149+M149</f>
        <v>0</v>
      </c>
      <c r="W149" s="188">
        <v>158607</v>
      </c>
      <c r="X149" s="189">
        <f>E149-H149</f>
        <v>61843</v>
      </c>
      <c r="Y149" s="189">
        <f t="shared" si="57"/>
        <v>71.946926740757547</v>
      </c>
      <c r="Z149" s="42"/>
      <c r="AA149" s="42"/>
      <c r="AB149" s="42"/>
      <c r="AC149" s="42"/>
      <c r="AD149" s="42"/>
      <c r="AE149" s="42"/>
      <c r="AF149" s="42"/>
      <c r="AG149" s="16"/>
      <c r="AH149" s="16"/>
      <c r="AI149" s="16"/>
      <c r="AJ149" s="16"/>
      <c r="AK149" s="16"/>
      <c r="AL149" s="16"/>
    </row>
    <row r="150" spans="1:38" ht="44.25" customHeight="1">
      <c r="A150" s="18"/>
      <c r="B150" s="20">
        <v>3110</v>
      </c>
      <c r="C150" s="128" t="s">
        <v>55</v>
      </c>
      <c r="D150" s="129" t="s">
        <v>157</v>
      </c>
      <c r="E150" s="207">
        <v>167500</v>
      </c>
      <c r="F150" s="189"/>
      <c r="G150" s="189"/>
      <c r="H150" s="199">
        <f t="shared" si="62"/>
        <v>167500</v>
      </c>
      <c r="I150" s="190">
        <v>167500</v>
      </c>
      <c r="J150" s="189"/>
      <c r="K150" s="213"/>
      <c r="L150" s="213"/>
      <c r="M150" s="213"/>
      <c r="N150" s="199"/>
      <c r="O150" s="189"/>
      <c r="P150" s="189"/>
      <c r="Q150" s="189"/>
      <c r="R150" s="189"/>
      <c r="S150" s="189"/>
      <c r="T150" s="189"/>
      <c r="U150" s="189"/>
      <c r="V150" s="199">
        <f>J150+K150+L150+M150</f>
        <v>0</v>
      </c>
      <c r="W150" s="188">
        <v>167500</v>
      </c>
      <c r="X150" s="189">
        <f>E150-H150</f>
        <v>0</v>
      </c>
      <c r="Y150" s="189">
        <f t="shared" si="57"/>
        <v>100</v>
      </c>
      <c r="Z150" s="42"/>
      <c r="AA150" s="42"/>
      <c r="AB150" s="42"/>
      <c r="AC150" s="42"/>
      <c r="AD150" s="42"/>
      <c r="AE150" s="42"/>
      <c r="AF150" s="42"/>
      <c r="AG150" s="16"/>
      <c r="AH150" s="16"/>
      <c r="AI150" s="16"/>
      <c r="AJ150" s="16"/>
      <c r="AK150" s="16"/>
      <c r="AL150" s="16"/>
    </row>
    <row r="151" spans="1:38" ht="61.5" customHeight="1">
      <c r="A151" s="18"/>
      <c r="B151" s="20">
        <v>3110</v>
      </c>
      <c r="C151" s="128" t="s">
        <v>55</v>
      </c>
      <c r="D151" s="168" t="s">
        <v>293</v>
      </c>
      <c r="E151" s="207">
        <v>40000</v>
      </c>
      <c r="F151" s="189"/>
      <c r="G151" s="189"/>
      <c r="H151" s="199">
        <f t="shared" si="62"/>
        <v>40000</v>
      </c>
      <c r="I151" s="190"/>
      <c r="J151" s="189">
        <v>40000</v>
      </c>
      <c r="K151" s="213"/>
      <c r="L151" s="213"/>
      <c r="M151" s="213"/>
      <c r="N151" s="199"/>
      <c r="O151" s="189"/>
      <c r="P151" s="189"/>
      <c r="Q151" s="189"/>
      <c r="R151" s="189"/>
      <c r="S151" s="189"/>
      <c r="T151" s="189"/>
      <c r="U151" s="189"/>
      <c r="V151" s="199">
        <f>J151+K151+L151+M151</f>
        <v>40000</v>
      </c>
      <c r="W151" s="188">
        <v>40000</v>
      </c>
      <c r="X151" s="189">
        <f>E151-H151</f>
        <v>0</v>
      </c>
      <c r="Y151" s="189">
        <f t="shared" si="57"/>
        <v>100</v>
      </c>
      <c r="Z151" s="42"/>
      <c r="AA151" s="42"/>
      <c r="AB151" s="42"/>
      <c r="AC151" s="42"/>
      <c r="AD151" s="42"/>
      <c r="AE151" s="42"/>
      <c r="AF151" s="42"/>
      <c r="AG151" s="16"/>
      <c r="AH151" s="16"/>
      <c r="AI151" s="16"/>
      <c r="AJ151" s="16"/>
      <c r="AK151" s="16"/>
      <c r="AL151" s="16"/>
    </row>
    <row r="152" spans="1:38" ht="63" hidden="1" customHeight="1">
      <c r="A152" s="18"/>
      <c r="B152" s="20">
        <v>3110</v>
      </c>
      <c r="C152" s="19" t="s">
        <v>3</v>
      </c>
      <c r="D152" s="129"/>
      <c r="E152" s="207"/>
      <c r="F152" s="189"/>
      <c r="G152" s="189"/>
      <c r="H152" s="199">
        <f t="shared" si="62"/>
        <v>0</v>
      </c>
      <c r="I152" s="190"/>
      <c r="J152" s="189"/>
      <c r="K152" s="213"/>
      <c r="L152" s="213"/>
      <c r="M152" s="213"/>
      <c r="N152" s="199"/>
      <c r="O152" s="189"/>
      <c r="P152" s="189"/>
      <c r="Q152" s="189"/>
      <c r="R152" s="189"/>
      <c r="S152" s="189"/>
      <c r="T152" s="189"/>
      <c r="U152" s="189"/>
      <c r="V152" s="199">
        <f t="shared" ref="V152:V158" si="63">J152+K152+L152+M152+N152+O152+P152+Q152+R152+S152+T152+U152</f>
        <v>0</v>
      </c>
      <c r="W152" s="233"/>
      <c r="X152" s="189">
        <f t="shared" ref="X152:X158" si="64">E152-H152</f>
        <v>0</v>
      </c>
      <c r="Y152" s="189" t="e">
        <f t="shared" si="57"/>
        <v>#DIV/0!</v>
      </c>
      <c r="Z152" s="42"/>
      <c r="AA152" s="42"/>
      <c r="AB152" s="42"/>
      <c r="AC152" s="42"/>
      <c r="AD152" s="42"/>
      <c r="AE152" s="42"/>
      <c r="AF152" s="42"/>
      <c r="AG152" s="16"/>
      <c r="AH152" s="16"/>
      <c r="AI152" s="16"/>
      <c r="AJ152" s="16"/>
      <c r="AK152" s="16"/>
      <c r="AL152" s="16"/>
    </row>
    <row r="153" spans="1:38" ht="79.5" hidden="1" customHeight="1">
      <c r="A153" s="18"/>
      <c r="B153" s="20">
        <v>3110</v>
      </c>
      <c r="C153" s="19" t="s">
        <v>3</v>
      </c>
      <c r="D153" s="129"/>
      <c r="E153" s="207"/>
      <c r="F153" s="189"/>
      <c r="G153" s="189"/>
      <c r="H153" s="199">
        <f t="shared" si="62"/>
        <v>0</v>
      </c>
      <c r="I153" s="190"/>
      <c r="J153" s="189"/>
      <c r="K153" s="213"/>
      <c r="L153" s="213"/>
      <c r="M153" s="213"/>
      <c r="N153" s="199"/>
      <c r="O153" s="189"/>
      <c r="P153" s="189"/>
      <c r="Q153" s="189"/>
      <c r="R153" s="189"/>
      <c r="S153" s="189"/>
      <c r="T153" s="189"/>
      <c r="U153" s="189"/>
      <c r="V153" s="199">
        <f t="shared" si="63"/>
        <v>0</v>
      </c>
      <c r="W153" s="233"/>
      <c r="X153" s="189">
        <f t="shared" si="64"/>
        <v>0</v>
      </c>
      <c r="Y153" s="189" t="e">
        <f t="shared" si="57"/>
        <v>#DIV/0!</v>
      </c>
      <c r="Z153" s="42"/>
      <c r="AA153" s="42"/>
      <c r="AB153" s="42"/>
      <c r="AC153" s="42"/>
      <c r="AD153" s="42"/>
      <c r="AE153" s="42"/>
      <c r="AF153" s="42"/>
      <c r="AG153" s="16"/>
      <c r="AH153" s="16"/>
      <c r="AI153" s="16"/>
      <c r="AJ153" s="16"/>
      <c r="AK153" s="16"/>
      <c r="AL153" s="16"/>
    </row>
    <row r="154" spans="1:38" ht="87" hidden="1" customHeight="1">
      <c r="A154" s="18"/>
      <c r="B154" s="20">
        <v>3110</v>
      </c>
      <c r="C154" s="19" t="s">
        <v>3</v>
      </c>
      <c r="D154" s="129"/>
      <c r="E154" s="207"/>
      <c r="F154" s="189"/>
      <c r="G154" s="189"/>
      <c r="H154" s="199">
        <f t="shared" si="62"/>
        <v>0</v>
      </c>
      <c r="I154" s="190"/>
      <c r="J154" s="189"/>
      <c r="K154" s="213"/>
      <c r="L154" s="213"/>
      <c r="M154" s="213"/>
      <c r="N154" s="199"/>
      <c r="O154" s="189"/>
      <c r="P154" s="189"/>
      <c r="Q154" s="189"/>
      <c r="R154" s="189"/>
      <c r="S154" s="189"/>
      <c r="T154" s="189"/>
      <c r="U154" s="189"/>
      <c r="V154" s="199">
        <f t="shared" si="63"/>
        <v>0</v>
      </c>
      <c r="W154" s="233"/>
      <c r="X154" s="189">
        <f t="shared" si="64"/>
        <v>0</v>
      </c>
      <c r="Y154" s="189" t="e">
        <f t="shared" si="57"/>
        <v>#DIV/0!</v>
      </c>
      <c r="Z154" s="42"/>
      <c r="AA154" s="42"/>
      <c r="AB154" s="42"/>
      <c r="AC154" s="42"/>
      <c r="AD154" s="42"/>
      <c r="AE154" s="42"/>
      <c r="AF154" s="42"/>
      <c r="AG154" s="16"/>
      <c r="AH154" s="16"/>
      <c r="AI154" s="16"/>
      <c r="AJ154" s="16"/>
      <c r="AK154" s="16"/>
      <c r="AL154" s="16"/>
    </row>
    <row r="155" spans="1:38" ht="87" hidden="1" customHeight="1">
      <c r="A155" s="18"/>
      <c r="B155" s="20">
        <v>3110</v>
      </c>
      <c r="C155" s="19" t="s">
        <v>3</v>
      </c>
      <c r="D155" s="98"/>
      <c r="E155" s="207"/>
      <c r="F155" s="189"/>
      <c r="G155" s="189"/>
      <c r="H155" s="199">
        <f t="shared" si="62"/>
        <v>0</v>
      </c>
      <c r="I155" s="190"/>
      <c r="J155" s="189"/>
      <c r="K155" s="213"/>
      <c r="L155" s="213"/>
      <c r="M155" s="213"/>
      <c r="N155" s="199"/>
      <c r="O155" s="189"/>
      <c r="P155" s="189"/>
      <c r="Q155" s="189"/>
      <c r="R155" s="189"/>
      <c r="S155" s="189"/>
      <c r="T155" s="189"/>
      <c r="U155" s="189"/>
      <c r="V155" s="199">
        <f t="shared" si="63"/>
        <v>0</v>
      </c>
      <c r="W155" s="233"/>
      <c r="X155" s="189">
        <f t="shared" si="64"/>
        <v>0</v>
      </c>
      <c r="Y155" s="189" t="e">
        <f t="shared" si="57"/>
        <v>#DIV/0!</v>
      </c>
      <c r="Z155" s="42"/>
      <c r="AA155" s="42"/>
      <c r="AB155" s="42"/>
      <c r="AC155" s="42"/>
      <c r="AD155" s="42"/>
      <c r="AE155" s="42"/>
      <c r="AF155" s="42"/>
      <c r="AG155" s="16"/>
      <c r="AH155" s="16"/>
      <c r="AI155" s="16"/>
      <c r="AJ155" s="16"/>
      <c r="AK155" s="16"/>
      <c r="AL155" s="16"/>
    </row>
    <row r="156" spans="1:38" ht="87" hidden="1" customHeight="1">
      <c r="A156" s="18"/>
      <c r="B156" s="20">
        <v>3110</v>
      </c>
      <c r="C156" s="19" t="s">
        <v>3</v>
      </c>
      <c r="D156" s="98"/>
      <c r="E156" s="207"/>
      <c r="F156" s="189"/>
      <c r="G156" s="189"/>
      <c r="H156" s="199">
        <f t="shared" si="62"/>
        <v>0</v>
      </c>
      <c r="I156" s="190"/>
      <c r="J156" s="189"/>
      <c r="K156" s="213"/>
      <c r="L156" s="213"/>
      <c r="M156" s="213"/>
      <c r="N156" s="199"/>
      <c r="O156" s="189"/>
      <c r="P156" s="189"/>
      <c r="Q156" s="189"/>
      <c r="R156" s="189"/>
      <c r="S156" s="189"/>
      <c r="T156" s="189"/>
      <c r="U156" s="189"/>
      <c r="V156" s="199">
        <f t="shared" si="63"/>
        <v>0</v>
      </c>
      <c r="W156" s="233"/>
      <c r="X156" s="189">
        <f t="shared" si="64"/>
        <v>0</v>
      </c>
      <c r="Y156" s="189" t="e">
        <f t="shared" si="57"/>
        <v>#DIV/0!</v>
      </c>
      <c r="Z156" s="42"/>
      <c r="AA156" s="42"/>
      <c r="AB156" s="42"/>
      <c r="AC156" s="42"/>
      <c r="AD156" s="42"/>
      <c r="AE156" s="42"/>
      <c r="AF156" s="42"/>
      <c r="AG156" s="16"/>
      <c r="AH156" s="16"/>
      <c r="AI156" s="16"/>
      <c r="AJ156" s="16"/>
      <c r="AK156" s="16"/>
      <c r="AL156" s="16"/>
    </row>
    <row r="157" spans="1:38" ht="63" hidden="1" customHeight="1">
      <c r="A157" s="18"/>
      <c r="B157" s="20">
        <v>3132</v>
      </c>
      <c r="C157" s="128" t="s">
        <v>2</v>
      </c>
      <c r="D157" s="129"/>
      <c r="E157" s="207"/>
      <c r="F157" s="189"/>
      <c r="G157" s="189"/>
      <c r="H157" s="199">
        <f t="shared" si="62"/>
        <v>0</v>
      </c>
      <c r="I157" s="190"/>
      <c r="J157" s="189"/>
      <c r="K157" s="213"/>
      <c r="L157" s="213"/>
      <c r="M157" s="213"/>
      <c r="N157" s="199"/>
      <c r="O157" s="189"/>
      <c r="P157" s="189"/>
      <c r="Q157" s="189"/>
      <c r="R157" s="189"/>
      <c r="S157" s="189"/>
      <c r="T157" s="189"/>
      <c r="U157" s="189"/>
      <c r="V157" s="199">
        <f t="shared" si="63"/>
        <v>0</v>
      </c>
      <c r="W157" s="233"/>
      <c r="X157" s="189">
        <f t="shared" si="64"/>
        <v>0</v>
      </c>
      <c r="Y157" s="189" t="e">
        <f t="shared" si="57"/>
        <v>#DIV/0!</v>
      </c>
      <c r="Z157" s="42"/>
      <c r="AA157" s="42"/>
      <c r="AB157" s="42"/>
      <c r="AC157" s="42"/>
      <c r="AD157" s="42"/>
      <c r="AE157" s="42"/>
      <c r="AF157" s="42"/>
      <c r="AG157" s="16"/>
      <c r="AH157" s="16"/>
      <c r="AI157" s="16"/>
      <c r="AJ157" s="16"/>
      <c r="AK157" s="16"/>
      <c r="AL157" s="16"/>
    </row>
    <row r="158" spans="1:38" ht="63" hidden="1" customHeight="1">
      <c r="A158" s="18"/>
      <c r="B158" s="20">
        <v>3132</v>
      </c>
      <c r="C158" s="128" t="s">
        <v>2</v>
      </c>
      <c r="D158" s="129"/>
      <c r="E158" s="207"/>
      <c r="F158" s="189"/>
      <c r="G158" s="189"/>
      <c r="H158" s="199">
        <f t="shared" si="62"/>
        <v>0</v>
      </c>
      <c r="I158" s="190"/>
      <c r="J158" s="189"/>
      <c r="K158" s="213"/>
      <c r="L158" s="213"/>
      <c r="M158" s="213"/>
      <c r="N158" s="199"/>
      <c r="O158" s="189"/>
      <c r="P158" s="189"/>
      <c r="Q158" s="189"/>
      <c r="R158" s="189"/>
      <c r="S158" s="189"/>
      <c r="T158" s="189"/>
      <c r="U158" s="189"/>
      <c r="V158" s="199">
        <f t="shared" si="63"/>
        <v>0</v>
      </c>
      <c r="W158" s="233"/>
      <c r="X158" s="189">
        <f t="shared" si="64"/>
        <v>0</v>
      </c>
      <c r="Y158" s="189" t="e">
        <f t="shared" si="57"/>
        <v>#DIV/0!</v>
      </c>
      <c r="Z158" s="42"/>
      <c r="AA158" s="42"/>
      <c r="AB158" s="42"/>
      <c r="AC158" s="42"/>
      <c r="AD158" s="42"/>
      <c r="AE158" s="42"/>
      <c r="AF158" s="42"/>
      <c r="AG158" s="16"/>
      <c r="AH158" s="16"/>
      <c r="AI158" s="16"/>
      <c r="AJ158" s="16"/>
      <c r="AK158" s="16"/>
      <c r="AL158" s="16"/>
    </row>
    <row r="159" spans="1:38" ht="67.5" customHeight="1">
      <c r="A159" s="65"/>
      <c r="B159" s="66" t="s">
        <v>158</v>
      </c>
      <c r="C159" s="297" t="s">
        <v>111</v>
      </c>
      <c r="D159" s="300"/>
      <c r="E159" s="202">
        <f>E160</f>
        <v>46761.8</v>
      </c>
      <c r="F159" s="202">
        <f t="shared" ref="F159:Y159" si="65">F160</f>
        <v>0</v>
      </c>
      <c r="G159" s="202">
        <f t="shared" si="65"/>
        <v>0</v>
      </c>
      <c r="H159" s="202">
        <f t="shared" si="65"/>
        <v>46761.8</v>
      </c>
      <c r="I159" s="202">
        <f t="shared" si="65"/>
        <v>46761.8</v>
      </c>
      <c r="J159" s="202">
        <f t="shared" si="65"/>
        <v>0</v>
      </c>
      <c r="K159" s="202">
        <f t="shared" si="65"/>
        <v>0</v>
      </c>
      <c r="L159" s="202">
        <f t="shared" si="65"/>
        <v>0</v>
      </c>
      <c r="M159" s="202">
        <f t="shared" si="65"/>
        <v>0</v>
      </c>
      <c r="N159" s="202">
        <f t="shared" si="65"/>
        <v>0</v>
      </c>
      <c r="O159" s="202">
        <f t="shared" si="65"/>
        <v>0</v>
      </c>
      <c r="P159" s="202">
        <f t="shared" si="65"/>
        <v>0</v>
      </c>
      <c r="Q159" s="202">
        <f t="shared" si="65"/>
        <v>0</v>
      </c>
      <c r="R159" s="202">
        <f t="shared" si="65"/>
        <v>0</v>
      </c>
      <c r="S159" s="202">
        <f t="shared" si="65"/>
        <v>0</v>
      </c>
      <c r="T159" s="202">
        <f t="shared" si="65"/>
        <v>0</v>
      </c>
      <c r="U159" s="202">
        <f t="shared" si="65"/>
        <v>0</v>
      </c>
      <c r="V159" s="202">
        <f t="shared" si="65"/>
        <v>0</v>
      </c>
      <c r="W159" s="202">
        <f t="shared" si="65"/>
        <v>46761.8</v>
      </c>
      <c r="X159" s="202">
        <f t="shared" si="65"/>
        <v>0</v>
      </c>
      <c r="Y159" s="214">
        <f t="shared" si="65"/>
        <v>100</v>
      </c>
      <c r="Z159" s="42"/>
      <c r="AA159" s="42"/>
      <c r="AB159" s="42"/>
      <c r="AC159" s="42"/>
      <c r="AD159" s="42"/>
      <c r="AE159" s="42"/>
      <c r="AF159" s="42"/>
      <c r="AG159" s="16"/>
      <c r="AH159" s="16"/>
      <c r="AI159" s="16"/>
      <c r="AJ159" s="16"/>
      <c r="AK159" s="16"/>
      <c r="AL159" s="16"/>
    </row>
    <row r="160" spans="1:38" ht="108" customHeight="1">
      <c r="A160" s="18"/>
      <c r="B160" s="20">
        <v>3110</v>
      </c>
      <c r="C160" s="128" t="s">
        <v>55</v>
      </c>
      <c r="D160" s="129" t="s">
        <v>159</v>
      </c>
      <c r="E160" s="207">
        <v>46761.8</v>
      </c>
      <c r="F160" s="208"/>
      <c r="G160" s="208"/>
      <c r="H160" s="207">
        <f>I160+V160</f>
        <v>46761.8</v>
      </c>
      <c r="I160" s="207">
        <v>46761.8</v>
      </c>
      <c r="J160" s="348"/>
      <c r="K160" s="313"/>
      <c r="L160" s="313"/>
      <c r="M160" s="313"/>
      <c r="N160" s="211"/>
      <c r="O160" s="208"/>
      <c r="P160" s="208"/>
      <c r="Q160" s="208"/>
      <c r="R160" s="208"/>
      <c r="S160" s="208"/>
      <c r="T160" s="208"/>
      <c r="U160" s="208"/>
      <c r="V160" s="199">
        <f>J160+K160+L160+M160+N160+O160+P160+Q160+R160+S160+T160+U160</f>
        <v>0</v>
      </c>
      <c r="W160" s="188">
        <v>46761.8</v>
      </c>
      <c r="X160" s="189">
        <f>E160-H160</f>
        <v>0</v>
      </c>
      <c r="Y160" s="189">
        <f t="shared" ref="Y160:Y191" si="66">W160*100/E160</f>
        <v>100</v>
      </c>
      <c r="Z160" s="42"/>
      <c r="AA160" s="42"/>
      <c r="AB160" s="42"/>
      <c r="AC160" s="42"/>
      <c r="AD160" s="42"/>
      <c r="AE160" s="42"/>
      <c r="AF160" s="42"/>
      <c r="AG160" s="16"/>
      <c r="AH160" s="16"/>
      <c r="AI160" s="16"/>
      <c r="AJ160" s="16"/>
      <c r="AK160" s="16"/>
      <c r="AL160" s="16"/>
    </row>
    <row r="161" spans="1:38" ht="96" customHeight="1">
      <c r="A161" s="83"/>
      <c r="B161" s="352" t="s">
        <v>196</v>
      </c>
      <c r="C161" s="133" t="s">
        <v>197</v>
      </c>
      <c r="D161" s="300"/>
      <c r="E161" s="206">
        <f>E162</f>
        <v>227000</v>
      </c>
      <c r="F161" s="206">
        <f t="shared" ref="F161:X161" si="67">F162</f>
        <v>0</v>
      </c>
      <c r="G161" s="206">
        <f t="shared" si="67"/>
        <v>0</v>
      </c>
      <c r="H161" s="206">
        <f t="shared" si="67"/>
        <v>227000</v>
      </c>
      <c r="I161" s="206">
        <f t="shared" si="67"/>
        <v>227000</v>
      </c>
      <c r="J161" s="206">
        <f t="shared" si="67"/>
        <v>0</v>
      </c>
      <c r="K161" s="206">
        <f t="shared" si="67"/>
        <v>0</v>
      </c>
      <c r="L161" s="206">
        <f t="shared" si="67"/>
        <v>0</v>
      </c>
      <c r="M161" s="206">
        <f t="shared" si="67"/>
        <v>0</v>
      </c>
      <c r="N161" s="206">
        <f t="shared" si="67"/>
        <v>0</v>
      </c>
      <c r="O161" s="206">
        <f t="shared" si="67"/>
        <v>0</v>
      </c>
      <c r="P161" s="206">
        <f t="shared" si="67"/>
        <v>0</v>
      </c>
      <c r="Q161" s="206">
        <f t="shared" si="67"/>
        <v>0</v>
      </c>
      <c r="R161" s="206">
        <f t="shared" si="67"/>
        <v>0</v>
      </c>
      <c r="S161" s="206">
        <f t="shared" si="67"/>
        <v>0</v>
      </c>
      <c r="T161" s="206">
        <f t="shared" si="67"/>
        <v>0</v>
      </c>
      <c r="U161" s="206">
        <f t="shared" si="67"/>
        <v>0</v>
      </c>
      <c r="V161" s="206">
        <f t="shared" si="67"/>
        <v>0</v>
      </c>
      <c r="W161" s="206">
        <f t="shared" si="67"/>
        <v>227000</v>
      </c>
      <c r="X161" s="206">
        <f t="shared" si="67"/>
        <v>0</v>
      </c>
      <c r="Y161" s="189">
        <f t="shared" si="66"/>
        <v>100</v>
      </c>
      <c r="Z161" s="42"/>
      <c r="AA161" s="42"/>
      <c r="AB161" s="42"/>
      <c r="AC161" s="42"/>
      <c r="AD161" s="42"/>
      <c r="AE161" s="42"/>
      <c r="AF161" s="42"/>
      <c r="AG161" s="16"/>
      <c r="AH161" s="16"/>
      <c r="AI161" s="16"/>
      <c r="AJ161" s="16"/>
      <c r="AK161" s="16"/>
      <c r="AL161" s="16"/>
    </row>
    <row r="162" spans="1:38" ht="107.25" customHeight="1">
      <c r="A162" s="18"/>
      <c r="B162" s="20">
        <v>3110</v>
      </c>
      <c r="C162" s="351" t="s">
        <v>55</v>
      </c>
      <c r="D162" s="168" t="s">
        <v>198</v>
      </c>
      <c r="E162" s="207">
        <v>227000</v>
      </c>
      <c r="F162" s="208"/>
      <c r="G162" s="208"/>
      <c r="H162" s="207">
        <f>I162+V162</f>
        <v>227000</v>
      </c>
      <c r="I162" s="207">
        <v>227000</v>
      </c>
      <c r="J162" s="348"/>
      <c r="K162" s="313"/>
      <c r="L162" s="313"/>
      <c r="M162" s="313"/>
      <c r="N162" s="211"/>
      <c r="O162" s="208"/>
      <c r="P162" s="208"/>
      <c r="Q162" s="208"/>
      <c r="R162" s="208"/>
      <c r="S162" s="208"/>
      <c r="T162" s="208"/>
      <c r="U162" s="208"/>
      <c r="V162" s="199">
        <f>J162+K162+L162</f>
        <v>0</v>
      </c>
      <c r="W162" s="188">
        <v>227000</v>
      </c>
      <c r="X162" s="189">
        <f>E162-H162</f>
        <v>0</v>
      </c>
      <c r="Y162" s="189">
        <f t="shared" si="66"/>
        <v>100</v>
      </c>
      <c r="Z162" s="42"/>
      <c r="AA162" s="42"/>
      <c r="AB162" s="42"/>
      <c r="AC162" s="42"/>
      <c r="AD162" s="42"/>
      <c r="AE162" s="42"/>
      <c r="AF162" s="42"/>
      <c r="AG162" s="16"/>
      <c r="AH162" s="16"/>
      <c r="AI162" s="16"/>
      <c r="AJ162" s="16"/>
      <c r="AK162" s="16"/>
      <c r="AL162" s="16"/>
    </row>
    <row r="163" spans="1:38" ht="107.25" customHeight="1">
      <c r="A163" s="83"/>
      <c r="B163" s="174" t="s">
        <v>270</v>
      </c>
      <c r="C163" s="249" t="s">
        <v>268</v>
      </c>
      <c r="D163" s="376"/>
      <c r="E163" s="206">
        <f>E164</f>
        <v>7900</v>
      </c>
      <c r="F163" s="206">
        <f t="shared" ref="F163:X163" si="68">F164</f>
        <v>0</v>
      </c>
      <c r="G163" s="206">
        <f t="shared" si="68"/>
        <v>0</v>
      </c>
      <c r="H163" s="206">
        <f t="shared" si="68"/>
        <v>7900</v>
      </c>
      <c r="I163" s="206">
        <f t="shared" si="68"/>
        <v>7900</v>
      </c>
      <c r="J163" s="206">
        <f t="shared" si="68"/>
        <v>0</v>
      </c>
      <c r="K163" s="206">
        <f t="shared" si="68"/>
        <v>0</v>
      </c>
      <c r="L163" s="206">
        <f t="shared" si="68"/>
        <v>0</v>
      </c>
      <c r="M163" s="206">
        <f t="shared" si="68"/>
        <v>0</v>
      </c>
      <c r="N163" s="206">
        <f t="shared" si="68"/>
        <v>0</v>
      </c>
      <c r="O163" s="206">
        <f t="shared" si="68"/>
        <v>0</v>
      </c>
      <c r="P163" s="206">
        <f t="shared" si="68"/>
        <v>0</v>
      </c>
      <c r="Q163" s="206">
        <f t="shared" si="68"/>
        <v>0</v>
      </c>
      <c r="R163" s="206">
        <f t="shared" si="68"/>
        <v>0</v>
      </c>
      <c r="S163" s="206">
        <f t="shared" si="68"/>
        <v>0</v>
      </c>
      <c r="T163" s="206">
        <f t="shared" si="68"/>
        <v>0</v>
      </c>
      <c r="U163" s="206">
        <f t="shared" si="68"/>
        <v>0</v>
      </c>
      <c r="V163" s="206">
        <f t="shared" si="68"/>
        <v>0</v>
      </c>
      <c r="W163" s="206">
        <f t="shared" si="68"/>
        <v>7900</v>
      </c>
      <c r="X163" s="206">
        <f t="shared" si="68"/>
        <v>0</v>
      </c>
      <c r="Y163" s="189">
        <f t="shared" si="66"/>
        <v>100</v>
      </c>
      <c r="Z163" s="42"/>
      <c r="AA163" s="42"/>
      <c r="AB163" s="42"/>
      <c r="AC163" s="42"/>
      <c r="AD163" s="42"/>
      <c r="AE163" s="42"/>
      <c r="AF163" s="42"/>
      <c r="AG163" s="16"/>
      <c r="AH163" s="16"/>
      <c r="AI163" s="16"/>
      <c r="AJ163" s="16"/>
      <c r="AK163" s="16"/>
      <c r="AL163" s="16"/>
    </row>
    <row r="164" spans="1:38" ht="64.5" customHeight="1">
      <c r="A164" s="18"/>
      <c r="B164" s="20">
        <v>3110</v>
      </c>
      <c r="C164" s="351" t="s">
        <v>55</v>
      </c>
      <c r="D164" s="168" t="s">
        <v>269</v>
      </c>
      <c r="E164" s="207">
        <v>7900</v>
      </c>
      <c r="F164" s="208"/>
      <c r="G164" s="208"/>
      <c r="H164" s="207">
        <f>I164+V164</f>
        <v>7900</v>
      </c>
      <c r="I164" s="207">
        <v>7900</v>
      </c>
      <c r="J164" s="204"/>
      <c r="K164" s="313"/>
      <c r="L164" s="313"/>
      <c r="M164" s="313"/>
      <c r="N164" s="211"/>
      <c r="O164" s="208"/>
      <c r="P164" s="208"/>
      <c r="Q164" s="208"/>
      <c r="R164" s="208"/>
      <c r="S164" s="208"/>
      <c r="T164" s="208"/>
      <c r="U164" s="208"/>
      <c r="V164" s="199">
        <f>J164+K164</f>
        <v>0</v>
      </c>
      <c r="W164" s="188">
        <v>7900</v>
      </c>
      <c r="X164" s="189">
        <f>E164-H164</f>
        <v>0</v>
      </c>
      <c r="Y164" s="189">
        <f t="shared" si="66"/>
        <v>100</v>
      </c>
      <c r="Z164" s="42"/>
      <c r="AA164" s="42"/>
      <c r="AB164" s="42"/>
      <c r="AC164" s="42"/>
      <c r="AD164" s="42"/>
      <c r="AE164" s="42"/>
      <c r="AF164" s="42"/>
      <c r="AG164" s="16"/>
      <c r="AH164" s="16"/>
      <c r="AI164" s="16"/>
      <c r="AJ164" s="16"/>
      <c r="AK164" s="16"/>
      <c r="AL164" s="16"/>
    </row>
    <row r="165" spans="1:38" ht="152.25" customHeight="1">
      <c r="A165" s="83"/>
      <c r="B165" s="174" t="s">
        <v>238</v>
      </c>
      <c r="C165" s="124" t="s">
        <v>236</v>
      </c>
      <c r="D165" s="278"/>
      <c r="E165" s="206">
        <f>E166</f>
        <v>314819.40000000002</v>
      </c>
      <c r="F165" s="206">
        <f t="shared" ref="F165:X165" si="69">F166</f>
        <v>0</v>
      </c>
      <c r="G165" s="206">
        <f t="shared" si="69"/>
        <v>0</v>
      </c>
      <c r="H165" s="206">
        <f t="shared" si="69"/>
        <v>314819.40000000002</v>
      </c>
      <c r="I165" s="206">
        <f t="shared" si="69"/>
        <v>314819.40000000002</v>
      </c>
      <c r="J165" s="206">
        <f t="shared" si="69"/>
        <v>0</v>
      </c>
      <c r="K165" s="206">
        <f t="shared" si="69"/>
        <v>0</v>
      </c>
      <c r="L165" s="206">
        <f t="shared" si="69"/>
        <v>0</v>
      </c>
      <c r="M165" s="206">
        <f t="shared" si="69"/>
        <v>0</v>
      </c>
      <c r="N165" s="206">
        <f t="shared" si="69"/>
        <v>0</v>
      </c>
      <c r="O165" s="206">
        <f t="shared" si="69"/>
        <v>0</v>
      </c>
      <c r="P165" s="206">
        <f t="shared" si="69"/>
        <v>0</v>
      </c>
      <c r="Q165" s="206">
        <f t="shared" si="69"/>
        <v>0</v>
      </c>
      <c r="R165" s="206">
        <f t="shared" si="69"/>
        <v>0</v>
      </c>
      <c r="S165" s="206">
        <f t="shared" si="69"/>
        <v>0</v>
      </c>
      <c r="T165" s="206">
        <f t="shared" si="69"/>
        <v>0</v>
      </c>
      <c r="U165" s="206">
        <f t="shared" si="69"/>
        <v>0</v>
      </c>
      <c r="V165" s="206">
        <f t="shared" si="69"/>
        <v>0</v>
      </c>
      <c r="W165" s="206">
        <f t="shared" si="69"/>
        <v>314819.40000000002</v>
      </c>
      <c r="X165" s="206">
        <f t="shared" si="69"/>
        <v>0</v>
      </c>
      <c r="Y165" s="189">
        <f t="shared" si="66"/>
        <v>100</v>
      </c>
      <c r="Z165" s="42"/>
      <c r="AA165" s="42"/>
      <c r="AB165" s="42"/>
      <c r="AC165" s="42"/>
      <c r="AD165" s="42"/>
      <c r="AE165" s="42"/>
      <c r="AF165" s="42"/>
      <c r="AG165" s="16"/>
      <c r="AH165" s="16"/>
      <c r="AI165" s="16"/>
      <c r="AJ165" s="16"/>
      <c r="AK165" s="16"/>
      <c r="AL165" s="16"/>
    </row>
    <row r="166" spans="1:38" ht="91.5" customHeight="1">
      <c r="A166" s="18"/>
      <c r="B166" s="20">
        <v>3110</v>
      </c>
      <c r="C166" s="154" t="s">
        <v>55</v>
      </c>
      <c r="D166" s="272" t="s">
        <v>237</v>
      </c>
      <c r="E166" s="207">
        <v>314819.40000000002</v>
      </c>
      <c r="F166" s="208"/>
      <c r="G166" s="208"/>
      <c r="H166" s="207">
        <f>I166+V166</f>
        <v>314819.40000000002</v>
      </c>
      <c r="I166" s="207">
        <v>314819.40000000002</v>
      </c>
      <c r="J166" s="204"/>
      <c r="K166" s="204"/>
      <c r="L166" s="313"/>
      <c r="M166" s="313"/>
      <c r="N166" s="211"/>
      <c r="O166" s="208"/>
      <c r="P166" s="208"/>
      <c r="Q166" s="208"/>
      <c r="R166" s="208"/>
      <c r="S166" s="208"/>
      <c r="T166" s="208"/>
      <c r="U166" s="208"/>
      <c r="V166" s="199">
        <f>J166+K166</f>
        <v>0</v>
      </c>
      <c r="W166" s="188">
        <v>314819.40000000002</v>
      </c>
      <c r="X166" s="189">
        <f>E166-H166</f>
        <v>0</v>
      </c>
      <c r="Y166" s="189">
        <f t="shared" si="66"/>
        <v>100</v>
      </c>
      <c r="Z166" s="42"/>
      <c r="AA166" s="42"/>
      <c r="AB166" s="42"/>
      <c r="AC166" s="42"/>
      <c r="AD166" s="42"/>
      <c r="AE166" s="42"/>
      <c r="AF166" s="42"/>
      <c r="AG166" s="16"/>
      <c r="AH166" s="16"/>
      <c r="AI166" s="16"/>
      <c r="AJ166" s="16"/>
      <c r="AK166" s="16"/>
      <c r="AL166" s="16"/>
    </row>
    <row r="167" spans="1:38" ht="135" customHeight="1">
      <c r="A167" s="18"/>
      <c r="B167" s="352" t="s">
        <v>225</v>
      </c>
      <c r="C167" s="133" t="s">
        <v>223</v>
      </c>
      <c r="D167" s="368"/>
      <c r="E167" s="206">
        <f>E168</f>
        <v>904822.6</v>
      </c>
      <c r="F167" s="206">
        <f t="shared" ref="F167:X167" si="70">F168</f>
        <v>0</v>
      </c>
      <c r="G167" s="206">
        <f t="shared" si="70"/>
        <v>0</v>
      </c>
      <c r="H167" s="206">
        <f t="shared" si="70"/>
        <v>904822.6</v>
      </c>
      <c r="I167" s="206">
        <f t="shared" si="70"/>
        <v>904822.6</v>
      </c>
      <c r="J167" s="206">
        <f t="shared" si="70"/>
        <v>0</v>
      </c>
      <c r="K167" s="206">
        <f t="shared" si="70"/>
        <v>0</v>
      </c>
      <c r="L167" s="206">
        <f t="shared" si="70"/>
        <v>0</v>
      </c>
      <c r="M167" s="206">
        <f t="shared" si="70"/>
        <v>0</v>
      </c>
      <c r="N167" s="206">
        <f t="shared" si="70"/>
        <v>0</v>
      </c>
      <c r="O167" s="206">
        <f t="shared" si="70"/>
        <v>0</v>
      </c>
      <c r="P167" s="206">
        <f t="shared" si="70"/>
        <v>0</v>
      </c>
      <c r="Q167" s="206">
        <f t="shared" si="70"/>
        <v>0</v>
      </c>
      <c r="R167" s="206">
        <f t="shared" si="70"/>
        <v>0</v>
      </c>
      <c r="S167" s="206">
        <f t="shared" si="70"/>
        <v>0</v>
      </c>
      <c r="T167" s="206">
        <f t="shared" si="70"/>
        <v>0</v>
      </c>
      <c r="U167" s="206">
        <f t="shared" si="70"/>
        <v>0</v>
      </c>
      <c r="V167" s="206">
        <f t="shared" si="70"/>
        <v>0</v>
      </c>
      <c r="W167" s="206">
        <f t="shared" si="70"/>
        <v>904822.6</v>
      </c>
      <c r="X167" s="206">
        <f t="shared" si="70"/>
        <v>0</v>
      </c>
      <c r="Y167" s="189">
        <f t="shared" si="66"/>
        <v>100</v>
      </c>
      <c r="Z167" s="42"/>
      <c r="AA167" s="42"/>
      <c r="AB167" s="42"/>
      <c r="AC167" s="42"/>
      <c r="AD167" s="42"/>
      <c r="AE167" s="42"/>
      <c r="AF167" s="42"/>
      <c r="AG167" s="16"/>
      <c r="AH167" s="16"/>
      <c r="AI167" s="16"/>
      <c r="AJ167" s="16"/>
      <c r="AK167" s="16"/>
      <c r="AL167" s="16"/>
    </row>
    <row r="168" spans="1:38" ht="107.25" customHeight="1">
      <c r="A168" s="18"/>
      <c r="B168" s="20">
        <v>3110</v>
      </c>
      <c r="C168" s="351" t="s">
        <v>55</v>
      </c>
      <c r="D168" s="168" t="s">
        <v>224</v>
      </c>
      <c r="E168" s="207">
        <v>904822.6</v>
      </c>
      <c r="F168" s="208"/>
      <c r="G168" s="208"/>
      <c r="H168" s="207">
        <f>I168+V168</f>
        <v>904822.6</v>
      </c>
      <c r="I168" s="207">
        <v>904822.6</v>
      </c>
      <c r="J168" s="204"/>
      <c r="K168" s="204"/>
      <c r="L168" s="313"/>
      <c r="M168" s="313"/>
      <c r="N168" s="211"/>
      <c r="O168" s="208"/>
      <c r="P168" s="208"/>
      <c r="Q168" s="208"/>
      <c r="R168" s="208"/>
      <c r="S168" s="208"/>
      <c r="T168" s="208"/>
      <c r="U168" s="208"/>
      <c r="V168" s="199">
        <f>J168+K168+L168</f>
        <v>0</v>
      </c>
      <c r="W168" s="188">
        <v>904822.6</v>
      </c>
      <c r="X168" s="189">
        <f>E168-H168</f>
        <v>0</v>
      </c>
      <c r="Y168" s="189">
        <f t="shared" si="66"/>
        <v>100</v>
      </c>
      <c r="Z168" s="42"/>
      <c r="AA168" s="42"/>
      <c r="AB168" s="42"/>
      <c r="AC168" s="42"/>
      <c r="AD168" s="42"/>
      <c r="AE168" s="42"/>
      <c r="AF168" s="42"/>
      <c r="AG168" s="16"/>
      <c r="AH168" s="16"/>
      <c r="AI168" s="16"/>
      <c r="AJ168" s="16"/>
      <c r="AK168" s="16"/>
      <c r="AL168" s="16"/>
    </row>
    <row r="169" spans="1:38" ht="79.5" customHeight="1">
      <c r="A169" s="83"/>
      <c r="B169" s="174" t="s">
        <v>199</v>
      </c>
      <c r="C169" s="133" t="s">
        <v>170</v>
      </c>
      <c r="D169" s="161"/>
      <c r="E169" s="206">
        <f>E170</f>
        <v>118877</v>
      </c>
      <c r="F169" s="206">
        <f t="shared" ref="F169:X169" si="71">F170</f>
        <v>0</v>
      </c>
      <c r="G169" s="206">
        <f t="shared" si="71"/>
        <v>0</v>
      </c>
      <c r="H169" s="206">
        <f t="shared" si="71"/>
        <v>118877</v>
      </c>
      <c r="I169" s="206">
        <f t="shared" si="71"/>
        <v>104000</v>
      </c>
      <c r="J169" s="206">
        <f t="shared" si="71"/>
        <v>14877</v>
      </c>
      <c r="K169" s="206">
        <f t="shared" si="71"/>
        <v>0</v>
      </c>
      <c r="L169" s="206">
        <f t="shared" si="71"/>
        <v>0</v>
      </c>
      <c r="M169" s="206">
        <f t="shared" si="71"/>
        <v>0</v>
      </c>
      <c r="N169" s="206">
        <f t="shared" si="71"/>
        <v>0</v>
      </c>
      <c r="O169" s="206">
        <f t="shared" si="71"/>
        <v>0</v>
      </c>
      <c r="P169" s="206">
        <f t="shared" si="71"/>
        <v>0</v>
      </c>
      <c r="Q169" s="206">
        <f t="shared" si="71"/>
        <v>0</v>
      </c>
      <c r="R169" s="206">
        <f t="shared" si="71"/>
        <v>0</v>
      </c>
      <c r="S169" s="206">
        <f t="shared" si="71"/>
        <v>0</v>
      </c>
      <c r="T169" s="206">
        <f t="shared" si="71"/>
        <v>0</v>
      </c>
      <c r="U169" s="206">
        <f t="shared" si="71"/>
        <v>0</v>
      </c>
      <c r="V169" s="206">
        <f t="shared" si="71"/>
        <v>14877</v>
      </c>
      <c r="W169" s="206">
        <f t="shared" si="71"/>
        <v>118877</v>
      </c>
      <c r="X169" s="206">
        <f t="shared" si="71"/>
        <v>0</v>
      </c>
      <c r="Y169" s="189">
        <f t="shared" si="66"/>
        <v>100</v>
      </c>
      <c r="Z169" s="42"/>
      <c r="AA169" s="42"/>
      <c r="AB169" s="42"/>
      <c r="AC169" s="42"/>
      <c r="AD169" s="42"/>
      <c r="AE169" s="42"/>
      <c r="AF169" s="42"/>
      <c r="AG169" s="16"/>
      <c r="AH169" s="16"/>
      <c r="AI169" s="16"/>
      <c r="AJ169" s="16"/>
      <c r="AK169" s="16"/>
      <c r="AL169" s="16"/>
    </row>
    <row r="170" spans="1:38" ht="77.25" customHeight="1">
      <c r="A170" s="18"/>
      <c r="B170" s="20">
        <v>3110</v>
      </c>
      <c r="C170" s="128" t="s">
        <v>55</v>
      </c>
      <c r="D170" s="239" t="s">
        <v>201</v>
      </c>
      <c r="E170" s="207">
        <v>118877</v>
      </c>
      <c r="F170" s="189"/>
      <c r="G170" s="189"/>
      <c r="H170" s="190">
        <f>I170+V170</f>
        <v>118877</v>
      </c>
      <c r="I170" s="190">
        <v>104000</v>
      </c>
      <c r="J170" s="213">
        <v>14877</v>
      </c>
      <c r="K170" s="213"/>
      <c r="L170" s="213"/>
      <c r="M170" s="213"/>
      <c r="N170" s="199"/>
      <c r="O170" s="189"/>
      <c r="P170" s="189"/>
      <c r="Q170" s="189"/>
      <c r="R170" s="189"/>
      <c r="S170" s="189"/>
      <c r="T170" s="189"/>
      <c r="U170" s="189"/>
      <c r="V170" s="199">
        <f>J170+K170</f>
        <v>14877</v>
      </c>
      <c r="W170" s="188">
        <v>118877</v>
      </c>
      <c r="X170" s="189">
        <f>E170-H170</f>
        <v>0</v>
      </c>
      <c r="Y170" s="189">
        <f t="shared" si="66"/>
        <v>100</v>
      </c>
      <c r="Z170" s="42"/>
      <c r="AA170" s="42"/>
      <c r="AB170" s="42"/>
      <c r="AC170" s="42"/>
      <c r="AD170" s="42"/>
      <c r="AE170" s="42"/>
      <c r="AF170" s="42"/>
      <c r="AG170" s="16"/>
      <c r="AH170" s="16"/>
      <c r="AI170" s="16"/>
      <c r="AJ170" s="16"/>
      <c r="AK170" s="16"/>
      <c r="AL170" s="16"/>
    </row>
    <row r="171" spans="1:38" ht="56.25" customHeight="1">
      <c r="A171" s="65"/>
      <c r="B171" s="66" t="s">
        <v>200</v>
      </c>
      <c r="C171" s="133" t="s">
        <v>36</v>
      </c>
      <c r="D171" s="300"/>
      <c r="E171" s="202">
        <f>E172+E173+E190+E191</f>
        <v>486332</v>
      </c>
      <c r="F171" s="202">
        <f t="shared" ref="F171:X171" si="72">F172+F173+F190+F191</f>
        <v>0</v>
      </c>
      <c r="G171" s="202">
        <f t="shared" si="72"/>
        <v>0</v>
      </c>
      <c r="H171" s="202">
        <f t="shared" si="72"/>
        <v>421325</v>
      </c>
      <c r="I171" s="202">
        <f t="shared" si="72"/>
        <v>229257.1</v>
      </c>
      <c r="J171" s="202">
        <f t="shared" si="72"/>
        <v>187067.9</v>
      </c>
      <c r="K171" s="202">
        <f t="shared" si="72"/>
        <v>5000</v>
      </c>
      <c r="L171" s="202">
        <f t="shared" si="72"/>
        <v>0</v>
      </c>
      <c r="M171" s="202">
        <f t="shared" si="72"/>
        <v>0</v>
      </c>
      <c r="N171" s="202">
        <f t="shared" si="72"/>
        <v>0</v>
      </c>
      <c r="O171" s="202">
        <f t="shared" si="72"/>
        <v>0</v>
      </c>
      <c r="P171" s="202">
        <f t="shared" si="72"/>
        <v>0</v>
      </c>
      <c r="Q171" s="202">
        <f t="shared" si="72"/>
        <v>0</v>
      </c>
      <c r="R171" s="202">
        <f t="shared" si="72"/>
        <v>0</v>
      </c>
      <c r="S171" s="202">
        <f t="shared" si="72"/>
        <v>0</v>
      </c>
      <c r="T171" s="202">
        <f t="shared" si="72"/>
        <v>0</v>
      </c>
      <c r="U171" s="202">
        <f t="shared" si="72"/>
        <v>0</v>
      </c>
      <c r="V171" s="202">
        <f t="shared" si="72"/>
        <v>192067.9</v>
      </c>
      <c r="W171" s="202">
        <f t="shared" si="72"/>
        <v>421325</v>
      </c>
      <c r="X171" s="202">
        <f t="shared" si="72"/>
        <v>65007</v>
      </c>
      <c r="Y171" s="189">
        <f t="shared" si="66"/>
        <v>86.633205300083077</v>
      </c>
      <c r="Z171" s="42"/>
      <c r="AA171" s="42"/>
      <c r="AB171" s="42"/>
      <c r="AC171" s="42"/>
      <c r="AD171" s="42"/>
      <c r="AE171" s="42"/>
      <c r="AF171" s="42"/>
      <c r="AG171" s="16"/>
      <c r="AH171" s="16"/>
      <c r="AI171" s="16"/>
      <c r="AJ171" s="16"/>
      <c r="AK171" s="16"/>
      <c r="AL171" s="16"/>
    </row>
    <row r="172" spans="1:38" ht="74.25" customHeight="1">
      <c r="A172" s="18"/>
      <c r="B172" s="20">
        <v>3132</v>
      </c>
      <c r="C172" s="128" t="s">
        <v>2</v>
      </c>
      <c r="D172" s="168" t="s">
        <v>160</v>
      </c>
      <c r="E172" s="207">
        <v>49000</v>
      </c>
      <c r="F172" s="189"/>
      <c r="G172" s="189"/>
      <c r="H172" s="190">
        <f>I172+V172</f>
        <v>49000</v>
      </c>
      <c r="I172" s="190">
        <v>49000</v>
      </c>
      <c r="J172" s="213"/>
      <c r="K172" s="213"/>
      <c r="L172" s="213"/>
      <c r="M172" s="213"/>
      <c r="N172" s="199"/>
      <c r="O172" s="189"/>
      <c r="P172" s="189"/>
      <c r="Q172" s="189"/>
      <c r="R172" s="189"/>
      <c r="S172" s="189"/>
      <c r="T172" s="189"/>
      <c r="U172" s="189"/>
      <c r="V172" s="199">
        <f>J172+K172+L172+M172+N172+O172+P172+Q172+R172+S172+T172+U172</f>
        <v>0</v>
      </c>
      <c r="W172" s="188">
        <v>49000</v>
      </c>
      <c r="X172" s="189">
        <f>E172-H172</f>
        <v>0</v>
      </c>
      <c r="Y172" s="189">
        <f t="shared" si="66"/>
        <v>100</v>
      </c>
      <c r="Z172" s="42"/>
      <c r="AA172" s="42"/>
      <c r="AB172" s="42"/>
      <c r="AC172" s="42"/>
      <c r="AD172" s="42"/>
      <c r="AE172" s="42"/>
      <c r="AF172" s="42"/>
      <c r="AG172" s="16"/>
      <c r="AH172" s="16"/>
      <c r="AI172" s="16"/>
      <c r="AJ172" s="16"/>
      <c r="AK172" s="16"/>
      <c r="AL172" s="16"/>
    </row>
    <row r="173" spans="1:38" ht="70.5" customHeight="1">
      <c r="A173" s="18"/>
      <c r="B173" s="20">
        <v>3132</v>
      </c>
      <c r="C173" s="128" t="s">
        <v>2</v>
      </c>
      <c r="D173" s="168" t="s">
        <v>161</v>
      </c>
      <c r="E173" s="207">
        <v>120000</v>
      </c>
      <c r="F173" s="189"/>
      <c r="G173" s="189"/>
      <c r="H173" s="190">
        <f>I173+V173</f>
        <v>120000</v>
      </c>
      <c r="I173" s="190">
        <v>120000</v>
      </c>
      <c r="J173" s="213"/>
      <c r="K173" s="213"/>
      <c r="L173" s="213"/>
      <c r="M173" s="213"/>
      <c r="N173" s="199"/>
      <c r="O173" s="189"/>
      <c r="P173" s="189"/>
      <c r="Q173" s="189"/>
      <c r="R173" s="189"/>
      <c r="S173" s="189"/>
      <c r="T173" s="189"/>
      <c r="U173" s="189"/>
      <c r="V173" s="199">
        <f>J173+K173+L173+M173+N173+O173+P173+Q173+R173+S173+T173+U173</f>
        <v>0</v>
      </c>
      <c r="W173" s="188">
        <v>120000</v>
      </c>
      <c r="X173" s="189">
        <f>E173-H173</f>
        <v>0</v>
      </c>
      <c r="Y173" s="189">
        <f t="shared" si="66"/>
        <v>100</v>
      </c>
      <c r="Z173" s="42"/>
      <c r="AA173" s="42"/>
      <c r="AB173" s="42"/>
      <c r="AC173" s="42"/>
      <c r="AD173" s="42"/>
      <c r="AE173" s="42"/>
      <c r="AF173" s="42"/>
      <c r="AG173" s="16"/>
      <c r="AH173" s="16"/>
      <c r="AI173" s="16"/>
      <c r="AJ173" s="16"/>
      <c r="AK173" s="16"/>
      <c r="AL173" s="16"/>
    </row>
    <row r="174" spans="1:38" ht="140.25" hidden="1" customHeight="1">
      <c r="A174" s="83"/>
      <c r="B174" s="20">
        <v>3132</v>
      </c>
      <c r="C174" s="128" t="s">
        <v>2</v>
      </c>
      <c r="D174" s="164"/>
      <c r="E174" s="206">
        <f>E175+E176+E177+E178+E179+E180+E181+E182+E183+E184+E185+E186</f>
        <v>0</v>
      </c>
      <c r="F174" s="206">
        <f t="shared" ref="F174:U174" si="73">F175+F176+F177+F178+F179+F180+F181+F182+F183+F184+F185+F186</f>
        <v>0</v>
      </c>
      <c r="G174" s="206">
        <f t="shared" si="73"/>
        <v>0</v>
      </c>
      <c r="H174" s="190">
        <f t="shared" ref="H174:H191" si="74">I174+V174</f>
        <v>0</v>
      </c>
      <c r="I174" s="206">
        <f t="shared" si="73"/>
        <v>0</v>
      </c>
      <c r="J174" s="206">
        <f t="shared" si="73"/>
        <v>0</v>
      </c>
      <c r="K174" s="206">
        <f t="shared" si="73"/>
        <v>0</v>
      </c>
      <c r="L174" s="206">
        <f t="shared" si="73"/>
        <v>0</v>
      </c>
      <c r="M174" s="206">
        <f t="shared" si="73"/>
        <v>0</v>
      </c>
      <c r="N174" s="206">
        <f t="shared" si="73"/>
        <v>0</v>
      </c>
      <c r="O174" s="206">
        <f t="shared" si="73"/>
        <v>0</v>
      </c>
      <c r="P174" s="206">
        <f t="shared" si="73"/>
        <v>0</v>
      </c>
      <c r="Q174" s="206">
        <f t="shared" si="73"/>
        <v>0</v>
      </c>
      <c r="R174" s="206">
        <f t="shared" si="73"/>
        <v>0</v>
      </c>
      <c r="S174" s="206">
        <f t="shared" si="73"/>
        <v>0</v>
      </c>
      <c r="T174" s="206">
        <f t="shared" si="73"/>
        <v>0</v>
      </c>
      <c r="U174" s="206">
        <f t="shared" si="73"/>
        <v>0</v>
      </c>
      <c r="V174" s="199">
        <f t="shared" ref="V174:V191" si="75">J174+K174+L174+M174+N174+O174+P174+Q174+R174+S174+T174+U174</f>
        <v>0</v>
      </c>
      <c r="W174" s="215">
        <f>W175+W176+W177+W178+W179+W180+W181+W182+W183+W184+W185+W186</f>
        <v>0</v>
      </c>
      <c r="X174" s="189">
        <f t="shared" ref="X174:X191" si="76">E174-H174</f>
        <v>0</v>
      </c>
      <c r="Y174" s="189" t="e">
        <f t="shared" si="66"/>
        <v>#DIV/0!</v>
      </c>
      <c r="Z174" s="42"/>
      <c r="AA174" s="42"/>
      <c r="AB174" s="42"/>
      <c r="AC174" s="42"/>
      <c r="AD174" s="42"/>
      <c r="AE174" s="42"/>
      <c r="AF174" s="42"/>
      <c r="AG174" s="16"/>
      <c r="AH174" s="16"/>
      <c r="AI174" s="16"/>
      <c r="AJ174" s="16"/>
      <c r="AK174" s="16"/>
      <c r="AL174" s="16"/>
    </row>
    <row r="175" spans="1:38" ht="105.75" hidden="1" customHeight="1">
      <c r="A175" s="18"/>
      <c r="B175" s="20">
        <v>3132</v>
      </c>
      <c r="C175" s="128" t="s">
        <v>2</v>
      </c>
      <c r="D175" s="129"/>
      <c r="E175" s="207"/>
      <c r="F175" s="189"/>
      <c r="G175" s="189"/>
      <c r="H175" s="190">
        <f t="shared" si="74"/>
        <v>0</v>
      </c>
      <c r="I175" s="190"/>
      <c r="J175" s="213"/>
      <c r="K175" s="213"/>
      <c r="L175" s="213"/>
      <c r="M175" s="213"/>
      <c r="N175" s="199"/>
      <c r="O175" s="189"/>
      <c r="P175" s="189"/>
      <c r="Q175" s="189"/>
      <c r="R175" s="189"/>
      <c r="S175" s="189"/>
      <c r="T175" s="189"/>
      <c r="U175" s="189"/>
      <c r="V175" s="199">
        <f t="shared" si="75"/>
        <v>0</v>
      </c>
      <c r="W175" s="188"/>
      <c r="X175" s="189">
        <f t="shared" si="76"/>
        <v>0</v>
      </c>
      <c r="Y175" s="189" t="e">
        <f t="shared" si="66"/>
        <v>#DIV/0!</v>
      </c>
      <c r="Z175" s="42"/>
      <c r="AA175" s="42"/>
      <c r="AB175" s="42"/>
      <c r="AC175" s="42"/>
      <c r="AD175" s="42"/>
      <c r="AE175" s="42"/>
      <c r="AF175" s="42"/>
      <c r="AG175" s="16"/>
      <c r="AH175" s="16"/>
      <c r="AI175" s="16"/>
      <c r="AJ175" s="16"/>
      <c r="AK175" s="16"/>
      <c r="AL175" s="16"/>
    </row>
    <row r="176" spans="1:38" ht="59.25" hidden="1" customHeight="1">
      <c r="A176" s="18"/>
      <c r="B176" s="20">
        <v>3132</v>
      </c>
      <c r="C176" s="128" t="s">
        <v>2</v>
      </c>
      <c r="D176" s="186"/>
      <c r="E176" s="204"/>
      <c r="F176" s="189"/>
      <c r="G176" s="189"/>
      <c r="H176" s="190">
        <f t="shared" si="74"/>
        <v>0</v>
      </c>
      <c r="I176" s="190"/>
      <c r="J176" s="213"/>
      <c r="K176" s="213"/>
      <c r="L176" s="213"/>
      <c r="M176" s="213"/>
      <c r="N176" s="199"/>
      <c r="O176" s="189"/>
      <c r="P176" s="189"/>
      <c r="Q176" s="189"/>
      <c r="R176" s="189"/>
      <c r="S176" s="189"/>
      <c r="T176" s="189"/>
      <c r="U176" s="189"/>
      <c r="V176" s="199">
        <f t="shared" si="75"/>
        <v>0</v>
      </c>
      <c r="W176" s="188"/>
      <c r="X176" s="189">
        <f t="shared" si="76"/>
        <v>0</v>
      </c>
      <c r="Y176" s="189" t="e">
        <f t="shared" si="66"/>
        <v>#DIV/0!</v>
      </c>
      <c r="Z176" s="42"/>
      <c r="AA176" s="42"/>
      <c r="AB176" s="42"/>
      <c r="AC176" s="42"/>
      <c r="AD176" s="42"/>
      <c r="AE176" s="42"/>
      <c r="AF176" s="42"/>
      <c r="AG176" s="16"/>
      <c r="AH176" s="16"/>
      <c r="AI176" s="16"/>
      <c r="AJ176" s="16"/>
      <c r="AK176" s="16"/>
      <c r="AL176" s="16"/>
    </row>
    <row r="177" spans="1:38" ht="59.25" hidden="1" customHeight="1">
      <c r="A177" s="18"/>
      <c r="B177" s="20">
        <v>3132</v>
      </c>
      <c r="C177" s="128" t="s">
        <v>2</v>
      </c>
      <c r="D177" s="168"/>
      <c r="E177" s="204"/>
      <c r="F177" s="189"/>
      <c r="G177" s="189"/>
      <c r="H177" s="190">
        <f t="shared" si="74"/>
        <v>0</v>
      </c>
      <c r="I177" s="190"/>
      <c r="J177" s="213"/>
      <c r="K177" s="213"/>
      <c r="L177" s="213"/>
      <c r="M177" s="213"/>
      <c r="N177" s="199"/>
      <c r="O177" s="189"/>
      <c r="P177" s="189"/>
      <c r="Q177" s="189"/>
      <c r="R177" s="189"/>
      <c r="S177" s="189"/>
      <c r="T177" s="189"/>
      <c r="U177" s="189"/>
      <c r="V177" s="199">
        <f t="shared" si="75"/>
        <v>0</v>
      </c>
      <c r="W177" s="188"/>
      <c r="X177" s="189">
        <f t="shared" si="76"/>
        <v>0</v>
      </c>
      <c r="Y177" s="189" t="e">
        <f t="shared" si="66"/>
        <v>#DIV/0!</v>
      </c>
      <c r="Z177" s="42"/>
      <c r="AA177" s="42"/>
      <c r="AB177" s="42"/>
      <c r="AC177" s="42"/>
      <c r="AD177" s="42"/>
      <c r="AE177" s="42"/>
      <c r="AF177" s="42"/>
      <c r="AG177" s="16"/>
      <c r="AH177" s="16"/>
      <c r="AI177" s="16"/>
      <c r="AJ177" s="16"/>
      <c r="AK177" s="16"/>
      <c r="AL177" s="16"/>
    </row>
    <row r="178" spans="1:38" ht="59.25" hidden="1" customHeight="1">
      <c r="A178" s="18"/>
      <c r="B178" s="20">
        <v>3132</v>
      </c>
      <c r="C178" s="128" t="s">
        <v>2</v>
      </c>
      <c r="D178" s="168"/>
      <c r="E178" s="204"/>
      <c r="F178" s="189"/>
      <c r="G178" s="189"/>
      <c r="H178" s="190">
        <f t="shared" si="74"/>
        <v>0</v>
      </c>
      <c r="I178" s="190"/>
      <c r="J178" s="213"/>
      <c r="K178" s="213"/>
      <c r="L178" s="213"/>
      <c r="M178" s="213"/>
      <c r="N178" s="199"/>
      <c r="O178" s="189"/>
      <c r="P178" s="189"/>
      <c r="Q178" s="189"/>
      <c r="R178" s="189"/>
      <c r="S178" s="189"/>
      <c r="T178" s="189"/>
      <c r="U178" s="189"/>
      <c r="V178" s="199">
        <f t="shared" si="75"/>
        <v>0</v>
      </c>
      <c r="W178" s="188"/>
      <c r="X178" s="189">
        <f t="shared" si="76"/>
        <v>0</v>
      </c>
      <c r="Y178" s="189" t="e">
        <f t="shared" si="66"/>
        <v>#DIV/0!</v>
      </c>
      <c r="Z178" s="42"/>
      <c r="AA178" s="42"/>
      <c r="AB178" s="42"/>
      <c r="AC178" s="42"/>
      <c r="AD178" s="42"/>
      <c r="AE178" s="42"/>
      <c r="AF178" s="42"/>
      <c r="AG178" s="16"/>
      <c r="AH178" s="16"/>
      <c r="AI178" s="16"/>
      <c r="AJ178" s="16"/>
      <c r="AK178" s="16"/>
      <c r="AL178" s="16"/>
    </row>
    <row r="179" spans="1:38" ht="59.25" hidden="1" customHeight="1">
      <c r="A179" s="18"/>
      <c r="B179" s="20">
        <v>3132</v>
      </c>
      <c r="C179" s="128" t="s">
        <v>2</v>
      </c>
      <c r="D179" s="168"/>
      <c r="E179" s="204"/>
      <c r="F179" s="189"/>
      <c r="G179" s="189"/>
      <c r="H179" s="190">
        <f t="shared" si="74"/>
        <v>0</v>
      </c>
      <c r="I179" s="190"/>
      <c r="J179" s="213"/>
      <c r="K179" s="213"/>
      <c r="L179" s="213"/>
      <c r="M179" s="213"/>
      <c r="N179" s="199"/>
      <c r="O179" s="189"/>
      <c r="P179" s="189"/>
      <c r="Q179" s="189"/>
      <c r="R179" s="189"/>
      <c r="S179" s="189"/>
      <c r="T179" s="189"/>
      <c r="U179" s="189"/>
      <c r="V179" s="199">
        <f t="shared" si="75"/>
        <v>0</v>
      </c>
      <c r="W179" s="188"/>
      <c r="X179" s="189">
        <f t="shared" si="76"/>
        <v>0</v>
      </c>
      <c r="Y179" s="189" t="e">
        <f t="shared" si="66"/>
        <v>#DIV/0!</v>
      </c>
      <c r="Z179" s="42"/>
      <c r="AA179" s="42"/>
      <c r="AB179" s="42"/>
      <c r="AC179" s="42"/>
      <c r="AD179" s="42"/>
      <c r="AE179" s="42"/>
      <c r="AF179" s="42"/>
      <c r="AG179" s="16"/>
      <c r="AH179" s="16"/>
      <c r="AI179" s="16"/>
      <c r="AJ179" s="16"/>
      <c r="AK179" s="16"/>
      <c r="AL179" s="16"/>
    </row>
    <row r="180" spans="1:38" ht="59.25" hidden="1" customHeight="1">
      <c r="A180" s="18"/>
      <c r="B180" s="20">
        <v>3132</v>
      </c>
      <c r="C180" s="128" t="s">
        <v>2</v>
      </c>
      <c r="D180" s="168"/>
      <c r="E180" s="204"/>
      <c r="F180" s="189"/>
      <c r="G180" s="189"/>
      <c r="H180" s="190">
        <f t="shared" si="74"/>
        <v>0</v>
      </c>
      <c r="I180" s="190"/>
      <c r="J180" s="213"/>
      <c r="K180" s="213"/>
      <c r="L180" s="213"/>
      <c r="M180" s="213"/>
      <c r="N180" s="199"/>
      <c r="O180" s="189"/>
      <c r="P180" s="189"/>
      <c r="Q180" s="189"/>
      <c r="R180" s="189"/>
      <c r="S180" s="189"/>
      <c r="T180" s="189"/>
      <c r="U180" s="189"/>
      <c r="V180" s="199">
        <f t="shared" si="75"/>
        <v>0</v>
      </c>
      <c r="W180" s="188"/>
      <c r="X180" s="189">
        <f t="shared" si="76"/>
        <v>0</v>
      </c>
      <c r="Y180" s="189" t="e">
        <f t="shared" si="66"/>
        <v>#DIV/0!</v>
      </c>
      <c r="Z180" s="42"/>
      <c r="AA180" s="42"/>
      <c r="AB180" s="42"/>
      <c r="AC180" s="42"/>
      <c r="AD180" s="42"/>
      <c r="AE180" s="42"/>
      <c r="AF180" s="42"/>
      <c r="AG180" s="16"/>
      <c r="AH180" s="16"/>
      <c r="AI180" s="16"/>
      <c r="AJ180" s="16"/>
      <c r="AK180" s="16"/>
      <c r="AL180" s="16"/>
    </row>
    <row r="181" spans="1:38" ht="59.25" hidden="1" customHeight="1">
      <c r="A181" s="18"/>
      <c r="B181" s="20">
        <v>3132</v>
      </c>
      <c r="C181" s="128" t="s">
        <v>2</v>
      </c>
      <c r="D181" s="168"/>
      <c r="E181" s="204"/>
      <c r="F181" s="189"/>
      <c r="G181" s="189"/>
      <c r="H181" s="190">
        <f t="shared" si="74"/>
        <v>0</v>
      </c>
      <c r="I181" s="190"/>
      <c r="J181" s="213"/>
      <c r="K181" s="213"/>
      <c r="L181" s="213"/>
      <c r="M181" s="213"/>
      <c r="N181" s="199"/>
      <c r="O181" s="189"/>
      <c r="P181" s="189"/>
      <c r="Q181" s="189"/>
      <c r="R181" s="189"/>
      <c r="S181" s="189"/>
      <c r="T181" s="189"/>
      <c r="U181" s="189"/>
      <c r="V181" s="199">
        <f t="shared" si="75"/>
        <v>0</v>
      </c>
      <c r="W181" s="188"/>
      <c r="X181" s="189">
        <f t="shared" si="76"/>
        <v>0</v>
      </c>
      <c r="Y181" s="189" t="e">
        <f t="shared" si="66"/>
        <v>#DIV/0!</v>
      </c>
      <c r="Z181" s="42"/>
      <c r="AA181" s="42"/>
      <c r="AB181" s="42"/>
      <c r="AC181" s="42"/>
      <c r="AD181" s="42"/>
      <c r="AE181" s="42"/>
      <c r="AF181" s="42"/>
      <c r="AG181" s="16"/>
      <c r="AH181" s="16"/>
      <c r="AI181" s="16"/>
      <c r="AJ181" s="16"/>
      <c r="AK181" s="16"/>
      <c r="AL181" s="16"/>
    </row>
    <row r="182" spans="1:38" ht="102.75" hidden="1" customHeight="1">
      <c r="A182" s="18"/>
      <c r="B182" s="20">
        <v>3132</v>
      </c>
      <c r="C182" s="128" t="s">
        <v>2</v>
      </c>
      <c r="D182" s="168"/>
      <c r="E182" s="204"/>
      <c r="F182" s="189"/>
      <c r="G182" s="189"/>
      <c r="H182" s="190">
        <f t="shared" si="74"/>
        <v>0</v>
      </c>
      <c r="I182" s="190"/>
      <c r="J182" s="213"/>
      <c r="K182" s="213"/>
      <c r="L182" s="213"/>
      <c r="M182" s="199"/>
      <c r="N182" s="199"/>
      <c r="O182" s="189"/>
      <c r="P182" s="189"/>
      <c r="Q182" s="189"/>
      <c r="R182" s="189"/>
      <c r="S182" s="189"/>
      <c r="T182" s="189"/>
      <c r="U182" s="189"/>
      <c r="V182" s="199">
        <f t="shared" si="75"/>
        <v>0</v>
      </c>
      <c r="W182" s="188"/>
      <c r="X182" s="189">
        <f t="shared" si="76"/>
        <v>0</v>
      </c>
      <c r="Y182" s="189" t="e">
        <f t="shared" si="66"/>
        <v>#DIV/0!</v>
      </c>
      <c r="Z182" s="42"/>
      <c r="AA182" s="42"/>
      <c r="AB182" s="42"/>
      <c r="AC182" s="42"/>
      <c r="AD182" s="42"/>
      <c r="AE182" s="42"/>
      <c r="AF182" s="42"/>
      <c r="AG182" s="16"/>
      <c r="AH182" s="16"/>
      <c r="AI182" s="16"/>
      <c r="AJ182" s="16"/>
      <c r="AK182" s="16"/>
      <c r="AL182" s="16"/>
    </row>
    <row r="183" spans="1:38" ht="59.25" hidden="1" customHeight="1">
      <c r="A183" s="18"/>
      <c r="B183" s="20">
        <v>3132</v>
      </c>
      <c r="C183" s="128" t="s">
        <v>2</v>
      </c>
      <c r="D183" s="130"/>
      <c r="E183" s="204"/>
      <c r="F183" s="189"/>
      <c r="G183" s="189"/>
      <c r="H183" s="190">
        <f t="shared" si="74"/>
        <v>0</v>
      </c>
      <c r="I183" s="190"/>
      <c r="J183" s="213"/>
      <c r="K183" s="213"/>
      <c r="L183" s="213"/>
      <c r="M183" s="213"/>
      <c r="N183" s="199"/>
      <c r="O183" s="189"/>
      <c r="P183" s="189"/>
      <c r="Q183" s="189"/>
      <c r="R183" s="189"/>
      <c r="S183" s="189"/>
      <c r="T183" s="189"/>
      <c r="U183" s="189"/>
      <c r="V183" s="199">
        <f t="shared" si="75"/>
        <v>0</v>
      </c>
      <c r="W183" s="188"/>
      <c r="X183" s="189">
        <f t="shared" si="76"/>
        <v>0</v>
      </c>
      <c r="Y183" s="189" t="e">
        <f t="shared" si="66"/>
        <v>#DIV/0!</v>
      </c>
      <c r="Z183" s="42"/>
      <c r="AA183" s="42"/>
      <c r="AB183" s="42"/>
      <c r="AC183" s="42"/>
      <c r="AD183" s="42"/>
      <c r="AE183" s="42"/>
      <c r="AF183" s="42"/>
      <c r="AG183" s="16"/>
      <c r="AH183" s="16"/>
      <c r="AI183" s="16"/>
      <c r="AJ183" s="16"/>
      <c r="AK183" s="16"/>
      <c r="AL183" s="16"/>
    </row>
    <row r="184" spans="1:38" ht="107.25" hidden="1" customHeight="1">
      <c r="A184" s="18"/>
      <c r="B184" s="20">
        <v>3132</v>
      </c>
      <c r="C184" s="128" t="s">
        <v>2</v>
      </c>
      <c r="D184" s="130"/>
      <c r="E184" s="204"/>
      <c r="F184" s="189"/>
      <c r="G184" s="189"/>
      <c r="H184" s="190">
        <f t="shared" si="74"/>
        <v>0</v>
      </c>
      <c r="I184" s="190"/>
      <c r="J184" s="213"/>
      <c r="K184" s="213"/>
      <c r="L184" s="213"/>
      <c r="M184" s="213"/>
      <c r="N184" s="199"/>
      <c r="O184" s="189"/>
      <c r="P184" s="189"/>
      <c r="Q184" s="189"/>
      <c r="R184" s="189"/>
      <c r="S184" s="189"/>
      <c r="T184" s="189"/>
      <c r="U184" s="189"/>
      <c r="V184" s="199">
        <f t="shared" si="75"/>
        <v>0</v>
      </c>
      <c r="W184" s="188"/>
      <c r="X184" s="189">
        <f t="shared" si="76"/>
        <v>0</v>
      </c>
      <c r="Y184" s="189" t="e">
        <f t="shared" si="66"/>
        <v>#DIV/0!</v>
      </c>
      <c r="Z184" s="42"/>
      <c r="AA184" s="42"/>
      <c r="AB184" s="42"/>
      <c r="AC184" s="42"/>
      <c r="AD184" s="42"/>
      <c r="AE184" s="42"/>
      <c r="AF184" s="42"/>
      <c r="AG184" s="16"/>
      <c r="AH184" s="16"/>
      <c r="AI184" s="16"/>
      <c r="AJ184" s="16"/>
      <c r="AK184" s="16"/>
      <c r="AL184" s="16"/>
    </row>
    <row r="185" spans="1:38" ht="59.25" hidden="1" customHeight="1">
      <c r="A185" s="18"/>
      <c r="B185" s="20">
        <v>3132</v>
      </c>
      <c r="C185" s="128" t="s">
        <v>2</v>
      </c>
      <c r="D185" s="130"/>
      <c r="E185" s="204"/>
      <c r="F185" s="189"/>
      <c r="G185" s="189"/>
      <c r="H185" s="190">
        <f t="shared" si="74"/>
        <v>0</v>
      </c>
      <c r="I185" s="190"/>
      <c r="J185" s="213"/>
      <c r="K185" s="213"/>
      <c r="L185" s="213"/>
      <c r="M185" s="213"/>
      <c r="N185" s="323"/>
      <c r="O185" s="324"/>
      <c r="P185" s="189"/>
      <c r="Q185" s="189"/>
      <c r="R185" s="189"/>
      <c r="S185" s="189"/>
      <c r="T185" s="189"/>
      <c r="U185" s="189"/>
      <c r="V185" s="199">
        <f t="shared" si="75"/>
        <v>0</v>
      </c>
      <c r="W185" s="188"/>
      <c r="X185" s="189">
        <f t="shared" si="76"/>
        <v>0</v>
      </c>
      <c r="Y185" s="189" t="e">
        <f t="shared" si="66"/>
        <v>#DIV/0!</v>
      </c>
      <c r="Z185" s="42"/>
      <c r="AA185" s="42"/>
      <c r="AB185" s="42"/>
      <c r="AC185" s="42"/>
      <c r="AD185" s="42"/>
      <c r="AE185" s="42"/>
      <c r="AF185" s="42"/>
      <c r="AG185" s="16"/>
      <c r="AH185" s="16"/>
      <c r="AI185" s="16"/>
      <c r="AJ185" s="16"/>
      <c r="AK185" s="16"/>
      <c r="AL185" s="16"/>
    </row>
    <row r="186" spans="1:38" ht="59.25" hidden="1" customHeight="1">
      <c r="A186" s="18"/>
      <c r="B186" s="20">
        <v>3132</v>
      </c>
      <c r="C186" s="128" t="s">
        <v>2</v>
      </c>
      <c r="D186" s="130"/>
      <c r="E186" s="204"/>
      <c r="F186" s="189"/>
      <c r="G186" s="189"/>
      <c r="H186" s="190">
        <f t="shared" si="74"/>
        <v>0</v>
      </c>
      <c r="I186" s="190"/>
      <c r="J186" s="213"/>
      <c r="K186" s="213"/>
      <c r="L186" s="213"/>
      <c r="M186" s="213"/>
      <c r="N186" s="199"/>
      <c r="O186" s="189"/>
      <c r="P186" s="189"/>
      <c r="Q186" s="189"/>
      <c r="R186" s="189"/>
      <c r="S186" s="189"/>
      <c r="T186" s="189"/>
      <c r="U186" s="189"/>
      <c r="V186" s="199">
        <f t="shared" si="75"/>
        <v>0</v>
      </c>
      <c r="W186" s="188"/>
      <c r="X186" s="189">
        <f t="shared" si="76"/>
        <v>0</v>
      </c>
      <c r="Y186" s="189" t="e">
        <f t="shared" si="66"/>
        <v>#DIV/0!</v>
      </c>
      <c r="Z186" s="42"/>
      <c r="AA186" s="42"/>
      <c r="AB186" s="42"/>
      <c r="AC186" s="42"/>
      <c r="AD186" s="42"/>
      <c r="AE186" s="42"/>
      <c r="AF186" s="42"/>
      <c r="AG186" s="16"/>
      <c r="AH186" s="16"/>
      <c r="AI186" s="16"/>
      <c r="AJ186" s="16"/>
      <c r="AK186" s="16"/>
      <c r="AL186" s="16"/>
    </row>
    <row r="187" spans="1:38" ht="59.25" hidden="1" customHeight="1">
      <c r="A187" s="83"/>
      <c r="B187" s="20">
        <v>3132</v>
      </c>
      <c r="C187" s="128" t="s">
        <v>2</v>
      </c>
      <c r="D187" s="114"/>
      <c r="E187" s="206">
        <f>E188</f>
        <v>0</v>
      </c>
      <c r="F187" s="206">
        <f t="shared" ref="F187:W187" si="77">F188</f>
        <v>0</v>
      </c>
      <c r="G187" s="206">
        <f t="shared" si="77"/>
        <v>0</v>
      </c>
      <c r="H187" s="190">
        <f t="shared" si="74"/>
        <v>0</v>
      </c>
      <c r="I187" s="206">
        <f t="shared" si="77"/>
        <v>0</v>
      </c>
      <c r="J187" s="206">
        <f t="shared" si="77"/>
        <v>0</v>
      </c>
      <c r="K187" s="206">
        <f t="shared" si="77"/>
        <v>0</v>
      </c>
      <c r="L187" s="206">
        <f t="shared" si="77"/>
        <v>0</v>
      </c>
      <c r="M187" s="206">
        <f t="shared" si="77"/>
        <v>0</v>
      </c>
      <c r="N187" s="206">
        <f t="shared" si="77"/>
        <v>0</v>
      </c>
      <c r="O187" s="206">
        <f t="shared" si="77"/>
        <v>0</v>
      </c>
      <c r="P187" s="206">
        <f t="shared" si="77"/>
        <v>0</v>
      </c>
      <c r="Q187" s="206">
        <f t="shared" si="77"/>
        <v>0</v>
      </c>
      <c r="R187" s="206">
        <f t="shared" si="77"/>
        <v>0</v>
      </c>
      <c r="S187" s="206">
        <f t="shared" si="77"/>
        <v>0</v>
      </c>
      <c r="T187" s="206">
        <f t="shared" si="77"/>
        <v>0</v>
      </c>
      <c r="U187" s="206">
        <f t="shared" si="77"/>
        <v>0</v>
      </c>
      <c r="V187" s="199">
        <f t="shared" si="75"/>
        <v>0</v>
      </c>
      <c r="W187" s="215">
        <f t="shared" si="77"/>
        <v>0</v>
      </c>
      <c r="X187" s="189">
        <f t="shared" si="76"/>
        <v>0</v>
      </c>
      <c r="Y187" s="189" t="e">
        <f t="shared" si="66"/>
        <v>#DIV/0!</v>
      </c>
      <c r="Z187" s="42"/>
      <c r="AA187" s="42"/>
      <c r="AB187" s="42"/>
      <c r="AC187" s="42"/>
      <c r="AD187" s="42"/>
      <c r="AE187" s="42"/>
      <c r="AF187" s="42"/>
      <c r="AG187" s="16"/>
      <c r="AH187" s="16"/>
      <c r="AI187" s="16"/>
      <c r="AJ187" s="16"/>
      <c r="AK187" s="16"/>
      <c r="AL187" s="16"/>
    </row>
    <row r="188" spans="1:38" ht="186.75" hidden="1" customHeight="1">
      <c r="A188" s="18"/>
      <c r="B188" s="20">
        <v>3132</v>
      </c>
      <c r="C188" s="128" t="s">
        <v>2</v>
      </c>
      <c r="D188" s="130"/>
      <c r="E188" s="207"/>
      <c r="F188" s="189"/>
      <c r="G188" s="189"/>
      <c r="H188" s="190">
        <f t="shared" si="74"/>
        <v>0</v>
      </c>
      <c r="I188" s="190"/>
      <c r="J188" s="213"/>
      <c r="K188" s="213"/>
      <c r="L188" s="213"/>
      <c r="M188" s="213"/>
      <c r="N188" s="199"/>
      <c r="O188" s="189"/>
      <c r="P188" s="189"/>
      <c r="Q188" s="189"/>
      <c r="R188" s="189"/>
      <c r="S188" s="189"/>
      <c r="T188" s="189"/>
      <c r="U188" s="189"/>
      <c r="V188" s="199">
        <f t="shared" si="75"/>
        <v>0</v>
      </c>
      <c r="W188" s="188"/>
      <c r="X188" s="189">
        <f t="shared" si="76"/>
        <v>0</v>
      </c>
      <c r="Y188" s="189" t="e">
        <f t="shared" si="66"/>
        <v>#DIV/0!</v>
      </c>
      <c r="Z188" s="42"/>
      <c r="AA188" s="42"/>
      <c r="AB188" s="42"/>
      <c r="AC188" s="42"/>
      <c r="AD188" s="42"/>
      <c r="AE188" s="42"/>
      <c r="AF188" s="42"/>
      <c r="AG188" s="16"/>
      <c r="AH188" s="16"/>
      <c r="AI188" s="16"/>
      <c r="AJ188" s="16"/>
      <c r="AK188" s="16"/>
      <c r="AL188" s="16"/>
    </row>
    <row r="189" spans="1:38" ht="0.75" hidden="1" customHeight="1">
      <c r="A189" s="18"/>
      <c r="B189" s="20">
        <v>3132</v>
      </c>
      <c r="C189" s="128" t="s">
        <v>2</v>
      </c>
      <c r="D189" s="106"/>
      <c r="E189" s="207"/>
      <c r="F189" s="208"/>
      <c r="G189" s="208"/>
      <c r="H189" s="190">
        <f t="shared" si="74"/>
        <v>0</v>
      </c>
      <c r="I189" s="209"/>
      <c r="J189" s="325"/>
      <c r="K189" s="313"/>
      <c r="L189" s="313"/>
      <c r="M189" s="313"/>
      <c r="N189" s="211"/>
      <c r="O189" s="208"/>
      <c r="P189" s="208"/>
      <c r="Q189" s="208"/>
      <c r="R189" s="208"/>
      <c r="S189" s="208"/>
      <c r="T189" s="208"/>
      <c r="U189" s="208"/>
      <c r="V189" s="199">
        <f t="shared" si="75"/>
        <v>0</v>
      </c>
      <c r="W189" s="188"/>
      <c r="X189" s="189">
        <f t="shared" si="76"/>
        <v>0</v>
      </c>
      <c r="Y189" s="189" t="e">
        <f t="shared" si="66"/>
        <v>#DIV/0!</v>
      </c>
      <c r="Z189" s="42"/>
      <c r="AA189" s="42"/>
      <c r="AB189" s="42"/>
      <c r="AC189" s="42"/>
      <c r="AD189" s="42"/>
      <c r="AE189" s="42"/>
      <c r="AF189" s="42"/>
      <c r="AG189" s="16"/>
      <c r="AH189" s="16"/>
      <c r="AI189" s="16"/>
      <c r="AJ189" s="16"/>
      <c r="AK189" s="16"/>
      <c r="AL189" s="16"/>
    </row>
    <row r="190" spans="1:38" ht="52.5" customHeight="1">
      <c r="A190" s="18"/>
      <c r="B190" s="20">
        <v>3132</v>
      </c>
      <c r="C190" s="128" t="s">
        <v>2</v>
      </c>
      <c r="D190" s="168" t="s">
        <v>216</v>
      </c>
      <c r="E190" s="207">
        <v>267332</v>
      </c>
      <c r="F190" s="208"/>
      <c r="G190" s="208"/>
      <c r="H190" s="190">
        <f t="shared" si="74"/>
        <v>252325</v>
      </c>
      <c r="I190" s="190">
        <v>60257.1</v>
      </c>
      <c r="J190" s="213">
        <v>187067.9</v>
      </c>
      <c r="K190" s="213">
        <v>5000</v>
      </c>
      <c r="L190" s="313"/>
      <c r="M190" s="313"/>
      <c r="N190" s="211"/>
      <c r="O190" s="208"/>
      <c r="P190" s="208"/>
      <c r="Q190" s="208"/>
      <c r="R190" s="208"/>
      <c r="S190" s="208"/>
      <c r="T190" s="208"/>
      <c r="U190" s="208"/>
      <c r="V190" s="199">
        <f t="shared" si="75"/>
        <v>192067.9</v>
      </c>
      <c r="W190" s="188">
        <v>252325</v>
      </c>
      <c r="X190" s="189">
        <f t="shared" si="76"/>
        <v>15007</v>
      </c>
      <c r="Y190" s="189">
        <f t="shared" si="66"/>
        <v>94.386380979456263</v>
      </c>
      <c r="Z190" s="42"/>
      <c r="AA190" s="42"/>
      <c r="AB190" s="42"/>
      <c r="AC190" s="42"/>
      <c r="AD190" s="42"/>
      <c r="AE190" s="42"/>
      <c r="AF190" s="42"/>
      <c r="AG190" s="16"/>
      <c r="AH190" s="16"/>
      <c r="AI190" s="16"/>
      <c r="AJ190" s="16"/>
      <c r="AK190" s="16"/>
      <c r="AL190" s="16"/>
    </row>
    <row r="191" spans="1:38" ht="77.25" customHeight="1">
      <c r="A191" s="18"/>
      <c r="B191" s="20">
        <v>3132</v>
      </c>
      <c r="C191" s="128" t="s">
        <v>2</v>
      </c>
      <c r="D191" s="168" t="s">
        <v>235</v>
      </c>
      <c r="E191" s="207">
        <v>50000</v>
      </c>
      <c r="F191" s="208"/>
      <c r="G191" s="208"/>
      <c r="H191" s="190">
        <f t="shared" si="74"/>
        <v>0</v>
      </c>
      <c r="I191" s="209"/>
      <c r="J191" s="325"/>
      <c r="K191" s="313"/>
      <c r="L191" s="313"/>
      <c r="M191" s="313"/>
      <c r="N191" s="211"/>
      <c r="O191" s="208"/>
      <c r="P191" s="208"/>
      <c r="Q191" s="208"/>
      <c r="R191" s="208"/>
      <c r="S191" s="208"/>
      <c r="T191" s="208"/>
      <c r="U191" s="208"/>
      <c r="V191" s="199">
        <f t="shared" si="75"/>
        <v>0</v>
      </c>
      <c r="W191" s="188">
        <v>0</v>
      </c>
      <c r="X191" s="189">
        <f t="shared" si="76"/>
        <v>50000</v>
      </c>
      <c r="Y191" s="189">
        <f t="shared" si="66"/>
        <v>0</v>
      </c>
      <c r="Z191" s="42"/>
      <c r="AA191" s="42"/>
      <c r="AB191" s="42"/>
      <c r="AC191" s="42"/>
      <c r="AD191" s="42"/>
      <c r="AE191" s="42"/>
      <c r="AF191" s="42"/>
      <c r="AG191" s="16"/>
      <c r="AH191" s="16"/>
      <c r="AI191" s="16"/>
      <c r="AJ191" s="16"/>
      <c r="AK191" s="16"/>
      <c r="AL191" s="16"/>
    </row>
    <row r="192" spans="1:38" ht="61.5" customHeight="1">
      <c r="A192" s="18"/>
      <c r="B192" s="92">
        <v>617520</v>
      </c>
      <c r="C192" s="301" t="s">
        <v>87</v>
      </c>
      <c r="D192" s="253"/>
      <c r="E192" s="206">
        <f>E193</f>
        <v>297272</v>
      </c>
      <c r="F192" s="206">
        <f t="shared" ref="F192:W192" si="78">F193</f>
        <v>0</v>
      </c>
      <c r="G192" s="206">
        <f t="shared" si="78"/>
        <v>0</v>
      </c>
      <c r="H192" s="206">
        <f t="shared" si="78"/>
        <v>297272</v>
      </c>
      <c r="I192" s="206">
        <f t="shared" si="78"/>
        <v>297272</v>
      </c>
      <c r="J192" s="206">
        <f t="shared" si="78"/>
        <v>0</v>
      </c>
      <c r="K192" s="206">
        <f t="shared" si="78"/>
        <v>0</v>
      </c>
      <c r="L192" s="206">
        <f t="shared" si="78"/>
        <v>0</v>
      </c>
      <c r="M192" s="206">
        <f t="shared" si="78"/>
        <v>0</v>
      </c>
      <c r="N192" s="206">
        <f t="shared" si="78"/>
        <v>0</v>
      </c>
      <c r="O192" s="206">
        <f t="shared" si="78"/>
        <v>0</v>
      </c>
      <c r="P192" s="206">
        <f t="shared" si="78"/>
        <v>0</v>
      </c>
      <c r="Q192" s="206">
        <f t="shared" si="78"/>
        <v>0</v>
      </c>
      <c r="R192" s="206">
        <f t="shared" si="78"/>
        <v>0</v>
      </c>
      <c r="S192" s="206">
        <f t="shared" si="78"/>
        <v>0</v>
      </c>
      <c r="T192" s="206">
        <f t="shared" si="78"/>
        <v>0</v>
      </c>
      <c r="U192" s="206">
        <f t="shared" si="78"/>
        <v>0</v>
      </c>
      <c r="V192" s="206">
        <f t="shared" si="78"/>
        <v>0</v>
      </c>
      <c r="W192" s="206">
        <f t="shared" si="78"/>
        <v>297272</v>
      </c>
      <c r="X192" s="206">
        <f>E192-H192</f>
        <v>0</v>
      </c>
      <c r="Y192" s="189">
        <f t="shared" ref="Y192:Y221" si="79">W192*100/E192</f>
        <v>100</v>
      </c>
      <c r="Z192" s="42"/>
      <c r="AA192" s="42"/>
      <c r="AB192" s="42"/>
      <c r="AC192" s="42"/>
      <c r="AD192" s="42"/>
      <c r="AE192" s="42"/>
      <c r="AF192" s="42"/>
      <c r="AG192" s="16"/>
      <c r="AH192" s="16"/>
      <c r="AI192" s="16"/>
      <c r="AJ192" s="16"/>
      <c r="AK192" s="16"/>
      <c r="AL192" s="16"/>
    </row>
    <row r="193" spans="1:38" ht="63.75" customHeight="1">
      <c r="A193" s="18"/>
      <c r="B193" s="20">
        <v>3110</v>
      </c>
      <c r="C193" s="247" t="s">
        <v>55</v>
      </c>
      <c r="D193" s="246" t="s">
        <v>97</v>
      </c>
      <c r="E193" s="207">
        <v>297272</v>
      </c>
      <c r="F193" s="208"/>
      <c r="G193" s="208"/>
      <c r="H193" s="190">
        <f>I193+V193</f>
        <v>297272</v>
      </c>
      <c r="I193" s="190">
        <v>297272</v>
      </c>
      <c r="J193" s="213"/>
      <c r="K193" s="213"/>
      <c r="L193" s="313"/>
      <c r="M193" s="313"/>
      <c r="N193" s="211"/>
      <c r="O193" s="208"/>
      <c r="P193" s="208"/>
      <c r="Q193" s="208"/>
      <c r="R193" s="208"/>
      <c r="S193" s="208"/>
      <c r="T193" s="208"/>
      <c r="U193" s="208"/>
      <c r="V193" s="199">
        <f>J193+K193+L193+M193+N193+O193+P193+Q193+R193+S193</f>
        <v>0</v>
      </c>
      <c r="W193" s="188">
        <v>297272</v>
      </c>
      <c r="X193" s="189">
        <f>E193-H193</f>
        <v>0</v>
      </c>
      <c r="Y193" s="189">
        <f t="shared" si="79"/>
        <v>100</v>
      </c>
      <c r="Z193" s="42"/>
      <c r="AA193" s="42"/>
      <c r="AB193" s="42"/>
      <c r="AC193" s="42"/>
      <c r="AD193" s="42"/>
      <c r="AE193" s="42"/>
      <c r="AF193" s="42"/>
      <c r="AG193" s="16"/>
      <c r="AH193" s="16"/>
      <c r="AI193" s="16"/>
      <c r="AJ193" s="16"/>
      <c r="AK193" s="16"/>
      <c r="AL193" s="16"/>
    </row>
    <row r="194" spans="1:38" ht="63.75" customHeight="1">
      <c r="A194" s="18"/>
      <c r="B194" s="167">
        <v>617640</v>
      </c>
      <c r="C194" s="290" t="s">
        <v>44</v>
      </c>
      <c r="D194" s="248"/>
      <c r="E194" s="206">
        <f>E195</f>
        <v>562983</v>
      </c>
      <c r="F194" s="206">
        <f t="shared" ref="F194:W194" si="80">F195</f>
        <v>0</v>
      </c>
      <c r="G194" s="206">
        <f t="shared" si="80"/>
        <v>0</v>
      </c>
      <c r="H194" s="206">
        <f t="shared" si="80"/>
        <v>562982.40000000002</v>
      </c>
      <c r="I194" s="206">
        <f t="shared" si="80"/>
        <v>562982.40000000002</v>
      </c>
      <c r="J194" s="206">
        <f t="shared" si="80"/>
        <v>0</v>
      </c>
      <c r="K194" s="206">
        <f t="shared" si="80"/>
        <v>0</v>
      </c>
      <c r="L194" s="206">
        <f t="shared" si="80"/>
        <v>0</v>
      </c>
      <c r="M194" s="206">
        <f t="shared" si="80"/>
        <v>0</v>
      </c>
      <c r="N194" s="206">
        <f t="shared" si="80"/>
        <v>0</v>
      </c>
      <c r="O194" s="206">
        <f t="shared" si="80"/>
        <v>0</v>
      </c>
      <c r="P194" s="206">
        <f t="shared" si="80"/>
        <v>0</v>
      </c>
      <c r="Q194" s="206">
        <f t="shared" si="80"/>
        <v>0</v>
      </c>
      <c r="R194" s="206">
        <f t="shared" si="80"/>
        <v>0</v>
      </c>
      <c r="S194" s="206">
        <f t="shared" si="80"/>
        <v>0</v>
      </c>
      <c r="T194" s="206">
        <f t="shared" si="80"/>
        <v>0</v>
      </c>
      <c r="U194" s="206">
        <f t="shared" si="80"/>
        <v>0</v>
      </c>
      <c r="V194" s="206">
        <f t="shared" si="80"/>
        <v>0</v>
      </c>
      <c r="W194" s="206">
        <f t="shared" si="80"/>
        <v>562982.40000000002</v>
      </c>
      <c r="X194" s="206">
        <f>X195</f>
        <v>0.59999999997671694</v>
      </c>
      <c r="Y194" s="189">
        <f t="shared" si="79"/>
        <v>99.999893424845865</v>
      </c>
      <c r="Z194" s="42"/>
      <c r="AA194" s="42"/>
      <c r="AB194" s="42"/>
      <c r="AC194" s="42"/>
      <c r="AD194" s="42"/>
      <c r="AE194" s="42"/>
      <c r="AF194" s="42"/>
      <c r="AG194" s="16"/>
      <c r="AH194" s="16"/>
      <c r="AI194" s="16"/>
      <c r="AJ194" s="16"/>
      <c r="AK194" s="16"/>
      <c r="AL194" s="16"/>
    </row>
    <row r="195" spans="1:38" ht="116.25" customHeight="1">
      <c r="A195" s="18"/>
      <c r="B195" s="20">
        <v>3132</v>
      </c>
      <c r="C195" s="128" t="s">
        <v>2</v>
      </c>
      <c r="D195" s="272" t="s">
        <v>148</v>
      </c>
      <c r="E195" s="207">
        <v>562983</v>
      </c>
      <c r="F195" s="208"/>
      <c r="G195" s="208"/>
      <c r="H195" s="190">
        <f>I195+V195</f>
        <v>562982.40000000002</v>
      </c>
      <c r="I195" s="190">
        <v>562982.40000000002</v>
      </c>
      <c r="J195" s="213"/>
      <c r="K195" s="213"/>
      <c r="L195" s="213"/>
      <c r="M195" s="313"/>
      <c r="N195" s="211"/>
      <c r="O195" s="208"/>
      <c r="P195" s="208"/>
      <c r="Q195" s="208"/>
      <c r="R195" s="208"/>
      <c r="S195" s="208"/>
      <c r="T195" s="208"/>
      <c r="U195" s="208"/>
      <c r="V195" s="199">
        <f>J195+K195+L195+M195</f>
        <v>0</v>
      </c>
      <c r="W195" s="188">
        <v>562982.40000000002</v>
      </c>
      <c r="X195" s="189">
        <f>E195-H195</f>
        <v>0.59999999997671694</v>
      </c>
      <c r="Y195" s="189">
        <f t="shared" si="79"/>
        <v>99.999893424845865</v>
      </c>
      <c r="Z195" s="42"/>
      <c r="AA195" s="42"/>
      <c r="AB195" s="42"/>
      <c r="AC195" s="42"/>
      <c r="AD195" s="42"/>
      <c r="AE195" s="42"/>
      <c r="AF195" s="42"/>
      <c r="AG195" s="16"/>
      <c r="AH195" s="16"/>
      <c r="AI195" s="16"/>
      <c r="AJ195" s="16"/>
      <c r="AK195" s="16"/>
      <c r="AL195" s="16"/>
    </row>
    <row r="196" spans="1:38" ht="108.75" customHeight="1">
      <c r="A196" s="141"/>
      <c r="B196" s="139" t="s">
        <v>33</v>
      </c>
      <c r="C196" s="234" t="s">
        <v>89</v>
      </c>
      <c r="D196" s="142"/>
      <c r="E196" s="201">
        <f>E205+E201+E197+E199</f>
        <v>438692</v>
      </c>
      <c r="F196" s="201">
        <f t="shared" ref="F196:X196" si="81">F205+F201+F197+F199</f>
        <v>0</v>
      </c>
      <c r="G196" s="201">
        <f t="shared" si="81"/>
        <v>0</v>
      </c>
      <c r="H196" s="201">
        <f t="shared" si="81"/>
        <v>433440.07</v>
      </c>
      <c r="I196" s="201">
        <f t="shared" si="81"/>
        <v>433440.07</v>
      </c>
      <c r="J196" s="201">
        <f t="shared" si="81"/>
        <v>0</v>
      </c>
      <c r="K196" s="201">
        <f t="shared" si="81"/>
        <v>0</v>
      </c>
      <c r="L196" s="201">
        <f t="shared" si="81"/>
        <v>0</v>
      </c>
      <c r="M196" s="201">
        <f t="shared" si="81"/>
        <v>0</v>
      </c>
      <c r="N196" s="201">
        <f t="shared" si="81"/>
        <v>0</v>
      </c>
      <c r="O196" s="201">
        <f t="shared" si="81"/>
        <v>0</v>
      </c>
      <c r="P196" s="201">
        <f t="shared" si="81"/>
        <v>0</v>
      </c>
      <c r="Q196" s="201">
        <f t="shared" si="81"/>
        <v>0</v>
      </c>
      <c r="R196" s="201">
        <f t="shared" si="81"/>
        <v>0</v>
      </c>
      <c r="S196" s="201">
        <f t="shared" si="81"/>
        <v>0</v>
      </c>
      <c r="T196" s="201">
        <f t="shared" si="81"/>
        <v>0</v>
      </c>
      <c r="U196" s="201">
        <f t="shared" si="81"/>
        <v>0</v>
      </c>
      <c r="V196" s="201">
        <f t="shared" si="81"/>
        <v>0</v>
      </c>
      <c r="W196" s="201">
        <f t="shared" si="81"/>
        <v>433440.07</v>
      </c>
      <c r="X196" s="201">
        <f t="shared" si="81"/>
        <v>5251.929999999993</v>
      </c>
      <c r="Y196" s="189">
        <f t="shared" si="79"/>
        <v>98.802820657773566</v>
      </c>
      <c r="Z196" s="42"/>
      <c r="AA196" s="42"/>
      <c r="AB196" s="42"/>
      <c r="AC196" s="42"/>
      <c r="AD196" s="42"/>
      <c r="AE196" s="42"/>
      <c r="AF196" s="42"/>
      <c r="AG196" s="16"/>
      <c r="AH196" s="16"/>
      <c r="AI196" s="16"/>
      <c r="AJ196" s="16"/>
      <c r="AK196" s="16"/>
      <c r="AL196" s="16"/>
    </row>
    <row r="197" spans="1:38" ht="135.75" customHeight="1">
      <c r="A197" s="163"/>
      <c r="B197" s="167">
        <v>813104</v>
      </c>
      <c r="C197" s="345" t="s">
        <v>239</v>
      </c>
      <c r="D197" s="276"/>
      <c r="E197" s="120">
        <f>E198</f>
        <v>50000</v>
      </c>
      <c r="F197" s="120">
        <f t="shared" ref="F197:X197" si="82">F198</f>
        <v>0</v>
      </c>
      <c r="G197" s="120">
        <f t="shared" si="82"/>
        <v>0</v>
      </c>
      <c r="H197" s="120">
        <f t="shared" si="82"/>
        <v>50000</v>
      </c>
      <c r="I197" s="120">
        <f t="shared" si="82"/>
        <v>50000</v>
      </c>
      <c r="J197" s="120">
        <f t="shared" si="82"/>
        <v>0</v>
      </c>
      <c r="K197" s="120">
        <f t="shared" si="82"/>
        <v>0</v>
      </c>
      <c r="L197" s="120">
        <f t="shared" si="82"/>
        <v>0</v>
      </c>
      <c r="M197" s="120">
        <f t="shared" si="82"/>
        <v>0</v>
      </c>
      <c r="N197" s="120">
        <f t="shared" si="82"/>
        <v>0</v>
      </c>
      <c r="O197" s="120">
        <f t="shared" si="82"/>
        <v>0</v>
      </c>
      <c r="P197" s="120">
        <f t="shared" si="82"/>
        <v>0</v>
      </c>
      <c r="Q197" s="120">
        <f t="shared" si="82"/>
        <v>0</v>
      </c>
      <c r="R197" s="120">
        <f t="shared" si="82"/>
        <v>0</v>
      </c>
      <c r="S197" s="120">
        <f t="shared" si="82"/>
        <v>0</v>
      </c>
      <c r="T197" s="120">
        <f t="shared" si="82"/>
        <v>0</v>
      </c>
      <c r="U197" s="120">
        <f t="shared" si="82"/>
        <v>0</v>
      </c>
      <c r="V197" s="120">
        <f t="shared" si="82"/>
        <v>0</v>
      </c>
      <c r="W197" s="120">
        <f t="shared" si="82"/>
        <v>50000</v>
      </c>
      <c r="X197" s="120">
        <f t="shared" si="82"/>
        <v>0</v>
      </c>
      <c r="Y197" s="189">
        <f t="shared" si="79"/>
        <v>100</v>
      </c>
      <c r="Z197" s="42"/>
      <c r="AA197" s="42"/>
      <c r="AB197" s="42"/>
      <c r="AC197" s="42"/>
      <c r="AD197" s="42"/>
      <c r="AE197" s="42"/>
      <c r="AF197" s="42"/>
      <c r="AG197" s="16"/>
      <c r="AH197" s="16"/>
      <c r="AI197" s="16"/>
      <c r="AJ197" s="16"/>
      <c r="AK197" s="16"/>
      <c r="AL197" s="16"/>
    </row>
    <row r="198" spans="1:38" ht="138" customHeight="1">
      <c r="B198" s="159">
        <v>3110</v>
      </c>
      <c r="C198" s="154" t="s">
        <v>55</v>
      </c>
      <c r="D198" s="274" t="s">
        <v>250</v>
      </c>
      <c r="E198" s="155">
        <v>50000</v>
      </c>
      <c r="F198" s="215"/>
      <c r="G198" s="215"/>
      <c r="H198" s="214">
        <f>I198+V198</f>
        <v>50000</v>
      </c>
      <c r="I198" s="214">
        <v>50000</v>
      </c>
      <c r="J198" s="214"/>
      <c r="K198" s="214"/>
      <c r="L198" s="214"/>
      <c r="M198" s="215"/>
      <c r="N198" s="215"/>
      <c r="O198" s="215"/>
      <c r="P198" s="215"/>
      <c r="Q198" s="215"/>
      <c r="R198" s="215"/>
      <c r="S198" s="215"/>
      <c r="T198" s="215"/>
      <c r="U198" s="215"/>
      <c r="V198" s="214">
        <f>J198+K198+L198</f>
        <v>0</v>
      </c>
      <c r="W198" s="214">
        <v>50000</v>
      </c>
      <c r="X198" s="214">
        <f>E198-H198</f>
        <v>0</v>
      </c>
      <c r="Y198" s="189">
        <f t="shared" si="79"/>
        <v>100</v>
      </c>
      <c r="Z198" s="42"/>
      <c r="AA198" s="42"/>
      <c r="AB198" s="42"/>
      <c r="AC198" s="42"/>
      <c r="AD198" s="42"/>
      <c r="AE198" s="42"/>
      <c r="AF198" s="42"/>
      <c r="AG198" s="16"/>
      <c r="AH198" s="16"/>
      <c r="AI198" s="16"/>
      <c r="AJ198" s="16"/>
      <c r="AK198" s="16"/>
      <c r="AL198" s="16"/>
    </row>
    <row r="199" spans="1:38" ht="117.75" hidden="1" customHeight="1">
      <c r="A199" s="163"/>
      <c r="B199" s="379"/>
      <c r="C199" s="133"/>
      <c r="D199" s="161"/>
      <c r="E199" s="120">
        <f>E200</f>
        <v>0</v>
      </c>
      <c r="F199" s="120">
        <f t="shared" ref="F199:X199" si="83">F200</f>
        <v>0</v>
      </c>
      <c r="G199" s="120">
        <f t="shared" si="83"/>
        <v>0</v>
      </c>
      <c r="H199" s="120">
        <f t="shared" si="83"/>
        <v>0</v>
      </c>
      <c r="I199" s="120">
        <f t="shared" si="83"/>
        <v>0</v>
      </c>
      <c r="J199" s="120">
        <f t="shared" si="83"/>
        <v>0</v>
      </c>
      <c r="K199" s="120">
        <f t="shared" si="83"/>
        <v>0</v>
      </c>
      <c r="L199" s="120">
        <f t="shared" si="83"/>
        <v>0</v>
      </c>
      <c r="M199" s="120">
        <f t="shared" si="83"/>
        <v>0</v>
      </c>
      <c r="N199" s="120">
        <f t="shared" si="83"/>
        <v>0</v>
      </c>
      <c r="O199" s="120">
        <f t="shared" si="83"/>
        <v>0</v>
      </c>
      <c r="P199" s="120">
        <f t="shared" si="83"/>
        <v>0</v>
      </c>
      <c r="Q199" s="120">
        <f t="shared" si="83"/>
        <v>0</v>
      </c>
      <c r="R199" s="120">
        <f t="shared" si="83"/>
        <v>0</v>
      </c>
      <c r="S199" s="120">
        <f t="shared" si="83"/>
        <v>0</v>
      </c>
      <c r="T199" s="120">
        <f t="shared" si="83"/>
        <v>0</v>
      </c>
      <c r="U199" s="120">
        <f t="shared" si="83"/>
        <v>0</v>
      </c>
      <c r="V199" s="120">
        <f t="shared" si="83"/>
        <v>0</v>
      </c>
      <c r="W199" s="120">
        <f t="shared" si="83"/>
        <v>0</v>
      </c>
      <c r="X199" s="120">
        <f t="shared" si="83"/>
        <v>0</v>
      </c>
      <c r="Y199" s="189" t="e">
        <f t="shared" si="79"/>
        <v>#DIV/0!</v>
      </c>
      <c r="Z199" s="42"/>
      <c r="AA199" s="42"/>
      <c r="AB199" s="42"/>
      <c r="AC199" s="42"/>
      <c r="AD199" s="42"/>
      <c r="AE199" s="42"/>
      <c r="AF199" s="42"/>
      <c r="AG199" s="16"/>
      <c r="AH199" s="16"/>
      <c r="AI199" s="16"/>
      <c r="AJ199" s="16"/>
      <c r="AK199" s="16"/>
      <c r="AL199" s="16"/>
    </row>
    <row r="200" spans="1:38" ht="134.25" hidden="1" customHeight="1">
      <c r="B200" s="159"/>
      <c r="C200" s="128"/>
      <c r="D200" s="129"/>
      <c r="E200" s="155"/>
      <c r="F200" s="215"/>
      <c r="G200" s="215"/>
      <c r="H200" s="214">
        <f>I200+V200</f>
        <v>0</v>
      </c>
      <c r="I200" s="214"/>
      <c r="J200" s="214"/>
      <c r="K200" s="214"/>
      <c r="L200" s="214"/>
      <c r="M200" s="215"/>
      <c r="N200" s="215"/>
      <c r="O200" s="215"/>
      <c r="P200" s="215"/>
      <c r="Q200" s="215"/>
      <c r="R200" s="215"/>
      <c r="S200" s="215"/>
      <c r="T200" s="215"/>
      <c r="U200" s="215"/>
      <c r="V200" s="214">
        <f>J200+K200+L200+M200</f>
        <v>0</v>
      </c>
      <c r="W200" s="214">
        <v>0</v>
      </c>
      <c r="X200" s="214">
        <f>E200-H200</f>
        <v>0</v>
      </c>
      <c r="Y200" s="189" t="e">
        <f t="shared" si="79"/>
        <v>#DIV/0!</v>
      </c>
      <c r="Z200" s="42"/>
      <c r="AA200" s="42"/>
      <c r="AB200" s="42"/>
      <c r="AC200" s="42"/>
      <c r="AD200" s="42"/>
      <c r="AE200" s="42"/>
      <c r="AF200" s="42"/>
      <c r="AG200" s="16"/>
      <c r="AH200" s="16"/>
      <c r="AI200" s="16"/>
      <c r="AJ200" s="16"/>
      <c r="AK200" s="16"/>
      <c r="AL200" s="16"/>
    </row>
    <row r="201" spans="1:38" ht="73.5" customHeight="1">
      <c r="A201" s="117"/>
      <c r="B201" s="275" t="s">
        <v>115</v>
      </c>
      <c r="C201" s="93" t="s">
        <v>112</v>
      </c>
      <c r="D201" s="276"/>
      <c r="E201" s="206">
        <f>E202+E203+E204</f>
        <v>372692</v>
      </c>
      <c r="F201" s="206">
        <f t="shared" ref="F201:W201" si="84">F202+F203+F204</f>
        <v>0</v>
      </c>
      <c r="G201" s="206">
        <f t="shared" si="84"/>
        <v>0</v>
      </c>
      <c r="H201" s="206">
        <f t="shared" si="84"/>
        <v>367440.07</v>
      </c>
      <c r="I201" s="206">
        <f t="shared" si="84"/>
        <v>367440.07</v>
      </c>
      <c r="J201" s="206">
        <f t="shared" si="84"/>
        <v>0</v>
      </c>
      <c r="K201" s="206">
        <f t="shared" si="84"/>
        <v>0</v>
      </c>
      <c r="L201" s="206">
        <f t="shared" si="84"/>
        <v>0</v>
      </c>
      <c r="M201" s="206">
        <f t="shared" si="84"/>
        <v>0</v>
      </c>
      <c r="N201" s="206">
        <f t="shared" si="84"/>
        <v>0</v>
      </c>
      <c r="O201" s="206">
        <f t="shared" si="84"/>
        <v>0</v>
      </c>
      <c r="P201" s="206">
        <f t="shared" si="84"/>
        <v>0</v>
      </c>
      <c r="Q201" s="206">
        <f t="shared" si="84"/>
        <v>0</v>
      </c>
      <c r="R201" s="206">
        <f t="shared" si="84"/>
        <v>0</v>
      </c>
      <c r="S201" s="206">
        <f t="shared" si="84"/>
        <v>0</v>
      </c>
      <c r="T201" s="206">
        <f t="shared" si="84"/>
        <v>0</v>
      </c>
      <c r="U201" s="206">
        <f t="shared" si="84"/>
        <v>0</v>
      </c>
      <c r="V201" s="206">
        <f t="shared" si="84"/>
        <v>0</v>
      </c>
      <c r="W201" s="206">
        <f t="shared" si="84"/>
        <v>367440.07</v>
      </c>
      <c r="X201" s="206">
        <f>X202+X203+X204</f>
        <v>5251.929999999993</v>
      </c>
      <c r="Y201" s="189">
        <f t="shared" si="79"/>
        <v>98.590812252476582</v>
      </c>
      <c r="Z201" s="42"/>
      <c r="AA201" s="42"/>
      <c r="AB201" s="42"/>
      <c r="AC201" s="42"/>
      <c r="AD201" s="42"/>
      <c r="AE201" s="42"/>
      <c r="AF201" s="42"/>
      <c r="AG201" s="16"/>
      <c r="AH201" s="16"/>
      <c r="AI201" s="16"/>
      <c r="AJ201" s="16"/>
      <c r="AK201" s="16"/>
      <c r="AL201" s="16"/>
    </row>
    <row r="202" spans="1:38" ht="82.5" customHeight="1">
      <c r="A202" s="173"/>
      <c r="B202" s="180" t="s">
        <v>16</v>
      </c>
      <c r="C202" s="128" t="s">
        <v>2</v>
      </c>
      <c r="D202" s="277" t="s">
        <v>113</v>
      </c>
      <c r="E202" s="214">
        <v>129000</v>
      </c>
      <c r="F202" s="215"/>
      <c r="G202" s="215"/>
      <c r="H202" s="214">
        <f>I202+V202</f>
        <v>125381.74</v>
      </c>
      <c r="I202" s="214">
        <v>125381.74</v>
      </c>
      <c r="J202" s="214"/>
      <c r="K202" s="214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4">
        <f>J202+K202</f>
        <v>0</v>
      </c>
      <c r="W202" s="214">
        <v>125381.74</v>
      </c>
      <c r="X202" s="214">
        <f>E202-H202</f>
        <v>3618.2599999999948</v>
      </c>
      <c r="Y202" s="189">
        <f t="shared" si="79"/>
        <v>97.195147286821708</v>
      </c>
      <c r="Z202" s="42"/>
      <c r="AA202" s="42"/>
      <c r="AB202" s="42"/>
      <c r="AC202" s="42"/>
      <c r="AD202" s="42"/>
      <c r="AE202" s="42"/>
      <c r="AF202" s="42"/>
      <c r="AG202" s="16"/>
      <c r="AH202" s="16"/>
      <c r="AI202" s="16"/>
      <c r="AJ202" s="16"/>
      <c r="AK202" s="16"/>
      <c r="AL202" s="16"/>
    </row>
    <row r="203" spans="1:38" ht="81" customHeight="1">
      <c r="A203" s="173"/>
      <c r="B203" s="180" t="s">
        <v>16</v>
      </c>
      <c r="C203" s="128" t="s">
        <v>2</v>
      </c>
      <c r="D203" s="277" t="s">
        <v>217</v>
      </c>
      <c r="E203" s="214">
        <v>130000</v>
      </c>
      <c r="F203" s="215"/>
      <c r="G203" s="215"/>
      <c r="H203" s="214">
        <f>I203+V203</f>
        <v>128366.8</v>
      </c>
      <c r="I203" s="214">
        <v>128366.8</v>
      </c>
      <c r="J203" s="214"/>
      <c r="K203" s="214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4">
        <f>J203+K203</f>
        <v>0</v>
      </c>
      <c r="W203" s="214">
        <v>128366.8</v>
      </c>
      <c r="X203" s="214">
        <f>E203-H203</f>
        <v>1633.1999999999971</v>
      </c>
      <c r="Y203" s="189">
        <f t="shared" si="79"/>
        <v>98.743692307692314</v>
      </c>
      <c r="Z203" s="42"/>
      <c r="AA203" s="42"/>
      <c r="AB203" s="42"/>
      <c r="AC203" s="42"/>
      <c r="AD203" s="42"/>
      <c r="AE203" s="42"/>
      <c r="AF203" s="42"/>
      <c r="AG203" s="16"/>
      <c r="AH203" s="16"/>
      <c r="AI203" s="16"/>
      <c r="AJ203" s="16"/>
      <c r="AK203" s="16"/>
      <c r="AL203" s="16"/>
    </row>
    <row r="204" spans="1:38" ht="83.25" customHeight="1">
      <c r="A204" s="173"/>
      <c r="B204" s="180" t="s">
        <v>16</v>
      </c>
      <c r="C204" s="128" t="s">
        <v>2</v>
      </c>
      <c r="D204" s="277" t="s">
        <v>114</v>
      </c>
      <c r="E204" s="214">
        <v>113692</v>
      </c>
      <c r="F204" s="215"/>
      <c r="G204" s="215"/>
      <c r="H204" s="214">
        <f>I204+V204</f>
        <v>113691.53</v>
      </c>
      <c r="I204" s="214">
        <v>113691.53</v>
      </c>
      <c r="J204" s="366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4">
        <f>J204+K204</f>
        <v>0</v>
      </c>
      <c r="W204" s="214">
        <v>113691.53</v>
      </c>
      <c r="X204" s="214">
        <f>E204-H204</f>
        <v>0.47000000000116415</v>
      </c>
      <c r="Y204" s="189">
        <f t="shared" si="79"/>
        <v>99.999586602399461</v>
      </c>
      <c r="Z204" s="42"/>
      <c r="AA204" s="42"/>
      <c r="AB204" s="42"/>
      <c r="AC204" s="42"/>
      <c r="AD204" s="42"/>
      <c r="AE204" s="42"/>
      <c r="AF204" s="42"/>
      <c r="AG204" s="16"/>
      <c r="AH204" s="16"/>
      <c r="AI204" s="16"/>
      <c r="AJ204" s="16"/>
      <c r="AK204" s="16"/>
      <c r="AL204" s="16"/>
    </row>
    <row r="205" spans="1:38" ht="53.25" customHeight="1">
      <c r="A205" s="117"/>
      <c r="B205" s="275" t="s">
        <v>90</v>
      </c>
      <c r="C205" s="252" t="s">
        <v>87</v>
      </c>
      <c r="D205" s="254"/>
      <c r="E205" s="206">
        <f>E206</f>
        <v>16000</v>
      </c>
      <c r="F205" s="206">
        <f t="shared" ref="F205:S205" si="85">F206</f>
        <v>0</v>
      </c>
      <c r="G205" s="206">
        <f t="shared" si="85"/>
        <v>0</v>
      </c>
      <c r="H205" s="206">
        <f t="shared" si="85"/>
        <v>16000</v>
      </c>
      <c r="I205" s="206">
        <f t="shared" si="85"/>
        <v>16000</v>
      </c>
      <c r="J205" s="206">
        <f t="shared" si="85"/>
        <v>0</v>
      </c>
      <c r="K205" s="206">
        <f t="shared" si="85"/>
        <v>0</v>
      </c>
      <c r="L205" s="206">
        <f t="shared" si="85"/>
        <v>0</v>
      </c>
      <c r="M205" s="206">
        <f t="shared" si="85"/>
        <v>0</v>
      </c>
      <c r="N205" s="206">
        <f t="shared" si="85"/>
        <v>0</v>
      </c>
      <c r="O205" s="206">
        <f t="shared" si="85"/>
        <v>0</v>
      </c>
      <c r="P205" s="206">
        <f t="shared" si="85"/>
        <v>0</v>
      </c>
      <c r="Q205" s="206">
        <f t="shared" si="85"/>
        <v>0</v>
      </c>
      <c r="R205" s="206">
        <f t="shared" si="85"/>
        <v>0</v>
      </c>
      <c r="S205" s="206">
        <f t="shared" si="85"/>
        <v>0</v>
      </c>
      <c r="T205" s="206"/>
      <c r="U205" s="206"/>
      <c r="V205" s="206">
        <f>V206</f>
        <v>0</v>
      </c>
      <c r="W205" s="206">
        <f>W206</f>
        <v>16000</v>
      </c>
      <c r="X205" s="206">
        <f>X206</f>
        <v>0</v>
      </c>
      <c r="Y205" s="189">
        <f t="shared" si="79"/>
        <v>100</v>
      </c>
      <c r="Z205" s="42"/>
      <c r="AA205" s="42"/>
      <c r="AB205" s="42"/>
      <c r="AC205" s="42"/>
      <c r="AD205" s="42"/>
      <c r="AE205" s="42"/>
      <c r="AF205" s="42"/>
      <c r="AG205" s="16"/>
      <c r="AH205" s="16"/>
      <c r="AI205" s="16"/>
      <c r="AJ205" s="16"/>
      <c r="AK205" s="16"/>
      <c r="AL205" s="16"/>
    </row>
    <row r="206" spans="1:38" ht="83.25" customHeight="1">
      <c r="A206" s="173"/>
      <c r="B206" s="180" t="s">
        <v>17</v>
      </c>
      <c r="C206" s="247" t="s">
        <v>55</v>
      </c>
      <c r="D206" s="246" t="s">
        <v>91</v>
      </c>
      <c r="E206" s="214">
        <v>16000</v>
      </c>
      <c r="F206" s="215"/>
      <c r="G206" s="215"/>
      <c r="H206" s="214">
        <f t="shared" ref="H206:H214" si="86">I206+V206</f>
        <v>16000</v>
      </c>
      <c r="I206" s="214">
        <v>16000</v>
      </c>
      <c r="J206" s="214"/>
      <c r="K206" s="214"/>
      <c r="L206" s="214"/>
      <c r="M206" s="215"/>
      <c r="N206" s="215"/>
      <c r="O206" s="215"/>
      <c r="P206" s="215"/>
      <c r="Q206" s="215"/>
      <c r="R206" s="215"/>
      <c r="S206" s="215"/>
      <c r="T206" s="215"/>
      <c r="U206" s="215"/>
      <c r="V206" s="214">
        <f>K206+L206+M206+N206+O206+J206</f>
        <v>0</v>
      </c>
      <c r="W206" s="214">
        <v>16000</v>
      </c>
      <c r="X206" s="214">
        <f>E206-H206</f>
        <v>0</v>
      </c>
      <c r="Y206" s="189">
        <f t="shared" si="79"/>
        <v>100</v>
      </c>
      <c r="Z206" s="42"/>
      <c r="AA206" s="42"/>
      <c r="AB206" s="42"/>
      <c r="AC206" s="42"/>
      <c r="AD206" s="42"/>
      <c r="AE206" s="42"/>
      <c r="AF206" s="42"/>
      <c r="AG206" s="16"/>
      <c r="AH206" s="16"/>
      <c r="AI206" s="16"/>
      <c r="AJ206" s="16"/>
      <c r="AK206" s="16"/>
      <c r="AL206" s="16"/>
    </row>
    <row r="207" spans="1:38" ht="2.25" hidden="1" customHeight="1">
      <c r="A207" s="115"/>
      <c r="B207" s="89"/>
      <c r="C207" s="88"/>
      <c r="D207" s="116"/>
      <c r="E207" s="216">
        <f>E208+E210+E212</f>
        <v>0</v>
      </c>
      <c r="F207" s="216">
        <f t="shared" ref="F207:X207" si="87">F208+F210+F212</f>
        <v>0</v>
      </c>
      <c r="G207" s="216">
        <f t="shared" si="87"/>
        <v>0</v>
      </c>
      <c r="H207" s="190">
        <f t="shared" si="86"/>
        <v>0</v>
      </c>
      <c r="I207" s="216">
        <f t="shared" si="87"/>
        <v>0</v>
      </c>
      <c r="J207" s="216">
        <f t="shared" si="87"/>
        <v>0</v>
      </c>
      <c r="K207" s="216">
        <f t="shared" si="87"/>
        <v>0</v>
      </c>
      <c r="L207" s="216">
        <f t="shared" si="87"/>
        <v>0</v>
      </c>
      <c r="M207" s="216">
        <f t="shared" si="87"/>
        <v>0</v>
      </c>
      <c r="N207" s="216">
        <f t="shared" si="87"/>
        <v>0</v>
      </c>
      <c r="O207" s="216">
        <f t="shared" si="87"/>
        <v>0</v>
      </c>
      <c r="P207" s="216">
        <f t="shared" si="87"/>
        <v>0</v>
      </c>
      <c r="Q207" s="216">
        <f t="shared" si="87"/>
        <v>0</v>
      </c>
      <c r="R207" s="216">
        <f t="shared" si="87"/>
        <v>0</v>
      </c>
      <c r="S207" s="216">
        <f t="shared" si="87"/>
        <v>0</v>
      </c>
      <c r="T207" s="216">
        <f t="shared" si="87"/>
        <v>0</v>
      </c>
      <c r="U207" s="216">
        <f t="shared" si="87"/>
        <v>0</v>
      </c>
      <c r="V207" s="199">
        <f t="shared" ref="V207:V214" si="88">J207+K207+L207+M207+N207+O207+P207+Q207+R207+S207</f>
        <v>0</v>
      </c>
      <c r="W207" s="216">
        <f t="shared" si="87"/>
        <v>0</v>
      </c>
      <c r="X207" s="216">
        <f t="shared" si="87"/>
        <v>0</v>
      </c>
      <c r="Y207" s="189" t="e">
        <f t="shared" si="79"/>
        <v>#DIV/0!</v>
      </c>
      <c r="Z207" s="42"/>
      <c r="AA207" s="42"/>
      <c r="AB207" s="42"/>
      <c r="AC207" s="42"/>
      <c r="AD207" s="42"/>
      <c r="AE207" s="42"/>
      <c r="AF207" s="42"/>
      <c r="AG207" s="16"/>
      <c r="AH207" s="16"/>
      <c r="AI207" s="16"/>
      <c r="AJ207" s="16"/>
      <c r="AK207" s="16"/>
      <c r="AL207" s="16"/>
    </row>
    <row r="208" spans="1:38" ht="41.25" hidden="1" customHeight="1">
      <c r="A208" s="117"/>
      <c r="B208" s="103"/>
      <c r="C208" s="118"/>
      <c r="D208" s="90"/>
      <c r="E208" s="217">
        <f>E209</f>
        <v>0</v>
      </c>
      <c r="F208" s="217">
        <f t="shared" ref="F208:X208" si="89">F209</f>
        <v>0</v>
      </c>
      <c r="G208" s="217">
        <f t="shared" si="89"/>
        <v>0</v>
      </c>
      <c r="H208" s="190">
        <f t="shared" si="86"/>
        <v>0</v>
      </c>
      <c r="I208" s="217">
        <f t="shared" si="89"/>
        <v>0</v>
      </c>
      <c r="J208" s="217">
        <f t="shared" si="89"/>
        <v>0</v>
      </c>
      <c r="K208" s="217">
        <f t="shared" si="89"/>
        <v>0</v>
      </c>
      <c r="L208" s="217">
        <f t="shared" si="89"/>
        <v>0</v>
      </c>
      <c r="M208" s="217">
        <f t="shared" si="89"/>
        <v>0</v>
      </c>
      <c r="N208" s="217">
        <f t="shared" si="89"/>
        <v>0</v>
      </c>
      <c r="O208" s="217">
        <f t="shared" si="89"/>
        <v>0</v>
      </c>
      <c r="P208" s="217">
        <f t="shared" si="89"/>
        <v>0</v>
      </c>
      <c r="Q208" s="217">
        <f t="shared" si="89"/>
        <v>0</v>
      </c>
      <c r="R208" s="217">
        <f t="shared" si="89"/>
        <v>0</v>
      </c>
      <c r="S208" s="217">
        <f t="shared" si="89"/>
        <v>0</v>
      </c>
      <c r="T208" s="217">
        <f t="shared" si="89"/>
        <v>0</v>
      </c>
      <c r="U208" s="217">
        <f t="shared" si="89"/>
        <v>0</v>
      </c>
      <c r="V208" s="199">
        <f t="shared" si="88"/>
        <v>0</v>
      </c>
      <c r="W208" s="206">
        <f t="shared" si="89"/>
        <v>0</v>
      </c>
      <c r="X208" s="217">
        <f t="shared" si="89"/>
        <v>0</v>
      </c>
      <c r="Y208" s="189" t="e">
        <f t="shared" si="79"/>
        <v>#DIV/0!</v>
      </c>
      <c r="Z208" s="42"/>
      <c r="AA208" s="42"/>
      <c r="AB208" s="42"/>
      <c r="AC208" s="42"/>
      <c r="AD208" s="42"/>
      <c r="AE208" s="42"/>
      <c r="AF208" s="42"/>
      <c r="AG208" s="16"/>
      <c r="AH208" s="16"/>
      <c r="AI208" s="16"/>
      <c r="AJ208" s="16"/>
      <c r="AK208" s="16"/>
      <c r="AL208" s="16"/>
    </row>
    <row r="209" spans="1:38" ht="33.75" hidden="1" customHeight="1">
      <c r="A209" s="18"/>
      <c r="B209" s="20"/>
      <c r="C209" s="19"/>
      <c r="D209" s="106"/>
      <c r="E209" s="207"/>
      <c r="F209" s="208"/>
      <c r="G209" s="208"/>
      <c r="H209" s="190">
        <f t="shared" si="86"/>
        <v>0</v>
      </c>
      <c r="I209" s="209"/>
      <c r="J209" s="325"/>
      <c r="K209" s="313"/>
      <c r="L209" s="313"/>
      <c r="M209" s="313"/>
      <c r="N209" s="211"/>
      <c r="O209" s="208"/>
      <c r="P209" s="208"/>
      <c r="Q209" s="208"/>
      <c r="R209" s="208"/>
      <c r="S209" s="208"/>
      <c r="T209" s="208"/>
      <c r="U209" s="208"/>
      <c r="V209" s="199">
        <f t="shared" si="88"/>
        <v>0</v>
      </c>
      <c r="W209" s="199"/>
      <c r="X209" s="210">
        <f>E209-H209</f>
        <v>0</v>
      </c>
      <c r="Y209" s="189" t="e">
        <f t="shared" si="79"/>
        <v>#DIV/0!</v>
      </c>
      <c r="Z209" s="42"/>
      <c r="AA209" s="42"/>
      <c r="AB209" s="42"/>
      <c r="AC209" s="42"/>
      <c r="AD209" s="42"/>
      <c r="AE209" s="42"/>
      <c r="AF209" s="42"/>
      <c r="AG209" s="16"/>
      <c r="AH209" s="16"/>
      <c r="AI209" s="16"/>
      <c r="AJ209" s="16"/>
      <c r="AK209" s="16"/>
      <c r="AL209" s="16"/>
    </row>
    <row r="210" spans="1:38" ht="41.25" hidden="1" customHeight="1">
      <c r="A210" s="83"/>
      <c r="B210" s="92"/>
      <c r="C210" s="118"/>
      <c r="D210" s="107"/>
      <c r="E210" s="206">
        <f>E211</f>
        <v>0</v>
      </c>
      <c r="F210" s="206">
        <f t="shared" ref="F210:X210" si="90">F211</f>
        <v>0</v>
      </c>
      <c r="G210" s="206">
        <f t="shared" si="90"/>
        <v>0</v>
      </c>
      <c r="H210" s="190">
        <f t="shared" si="86"/>
        <v>0</v>
      </c>
      <c r="I210" s="206">
        <f t="shared" si="90"/>
        <v>0</v>
      </c>
      <c r="J210" s="206">
        <f t="shared" si="90"/>
        <v>0</v>
      </c>
      <c r="K210" s="206">
        <f t="shared" si="90"/>
        <v>0</v>
      </c>
      <c r="L210" s="206">
        <f t="shared" si="90"/>
        <v>0</v>
      </c>
      <c r="M210" s="206">
        <f t="shared" si="90"/>
        <v>0</v>
      </c>
      <c r="N210" s="206">
        <f t="shared" si="90"/>
        <v>0</v>
      </c>
      <c r="O210" s="206">
        <f t="shared" si="90"/>
        <v>0</v>
      </c>
      <c r="P210" s="206">
        <f t="shared" si="90"/>
        <v>0</v>
      </c>
      <c r="Q210" s="206">
        <f t="shared" si="90"/>
        <v>0</v>
      </c>
      <c r="R210" s="206">
        <f t="shared" si="90"/>
        <v>0</v>
      </c>
      <c r="S210" s="206">
        <f t="shared" si="90"/>
        <v>0</v>
      </c>
      <c r="T210" s="206">
        <f t="shared" si="90"/>
        <v>0</v>
      </c>
      <c r="U210" s="206">
        <f t="shared" si="90"/>
        <v>0</v>
      </c>
      <c r="V210" s="199">
        <f t="shared" si="88"/>
        <v>0</v>
      </c>
      <c r="W210" s="206">
        <f t="shared" si="90"/>
        <v>0</v>
      </c>
      <c r="X210" s="206">
        <f t="shared" si="90"/>
        <v>0</v>
      </c>
      <c r="Y210" s="189" t="e">
        <f t="shared" si="79"/>
        <v>#DIV/0!</v>
      </c>
      <c r="Z210" s="42"/>
      <c r="AA210" s="42"/>
      <c r="AB210" s="42"/>
      <c r="AC210" s="42"/>
      <c r="AD210" s="42"/>
      <c r="AE210" s="42"/>
      <c r="AF210" s="42"/>
      <c r="AG210" s="16"/>
      <c r="AH210" s="16"/>
      <c r="AI210" s="16"/>
      <c r="AJ210" s="16"/>
      <c r="AK210" s="16"/>
      <c r="AL210" s="16"/>
    </row>
    <row r="211" spans="1:38" ht="33.75" hidden="1" customHeight="1">
      <c r="A211" s="18"/>
      <c r="B211" s="20"/>
      <c r="C211" s="19"/>
      <c r="D211" s="106"/>
      <c r="E211" s="207"/>
      <c r="F211" s="208"/>
      <c r="G211" s="208"/>
      <c r="H211" s="190">
        <f t="shared" si="86"/>
        <v>0</v>
      </c>
      <c r="I211" s="209"/>
      <c r="J211" s="325"/>
      <c r="K211" s="313"/>
      <c r="L211" s="313"/>
      <c r="M211" s="313"/>
      <c r="N211" s="211"/>
      <c r="O211" s="208"/>
      <c r="P211" s="208"/>
      <c r="Q211" s="208"/>
      <c r="R211" s="208"/>
      <c r="S211" s="208"/>
      <c r="T211" s="208"/>
      <c r="U211" s="208"/>
      <c r="V211" s="199">
        <f t="shared" si="88"/>
        <v>0</v>
      </c>
      <c r="W211" s="199"/>
      <c r="X211" s="210">
        <f>E211-H211</f>
        <v>0</v>
      </c>
      <c r="Y211" s="189" t="e">
        <f t="shared" si="79"/>
        <v>#DIV/0!</v>
      </c>
      <c r="Z211" s="42"/>
      <c r="AA211" s="42"/>
      <c r="AB211" s="42"/>
      <c r="AC211" s="42"/>
      <c r="AD211" s="42"/>
      <c r="AE211" s="42"/>
      <c r="AF211" s="42"/>
      <c r="AG211" s="16"/>
      <c r="AH211" s="16"/>
      <c r="AI211" s="16"/>
      <c r="AJ211" s="16"/>
      <c r="AK211" s="16"/>
      <c r="AL211" s="16"/>
    </row>
    <row r="212" spans="1:38" ht="74.25" hidden="1" customHeight="1">
      <c r="A212" s="83"/>
      <c r="B212" s="103"/>
      <c r="C212" s="101"/>
      <c r="D212" s="114"/>
      <c r="E212" s="206">
        <f>E213+E214</f>
        <v>0</v>
      </c>
      <c r="F212" s="206">
        <f t="shared" ref="F212:X212" si="91">F213+F214</f>
        <v>0</v>
      </c>
      <c r="G212" s="206">
        <f t="shared" si="91"/>
        <v>0</v>
      </c>
      <c r="H212" s="190">
        <f t="shared" si="86"/>
        <v>0</v>
      </c>
      <c r="I212" s="206">
        <f t="shared" si="91"/>
        <v>0</v>
      </c>
      <c r="J212" s="206">
        <f t="shared" si="91"/>
        <v>0</v>
      </c>
      <c r="K212" s="206">
        <f t="shared" si="91"/>
        <v>0</v>
      </c>
      <c r="L212" s="206">
        <f t="shared" si="91"/>
        <v>0</v>
      </c>
      <c r="M212" s="206">
        <f t="shared" si="91"/>
        <v>0</v>
      </c>
      <c r="N212" s="206">
        <f t="shared" si="91"/>
        <v>0</v>
      </c>
      <c r="O212" s="206">
        <f t="shared" si="91"/>
        <v>0</v>
      </c>
      <c r="P212" s="206">
        <f t="shared" si="91"/>
        <v>0</v>
      </c>
      <c r="Q212" s="206">
        <f t="shared" si="91"/>
        <v>0</v>
      </c>
      <c r="R212" s="206">
        <f t="shared" si="91"/>
        <v>0</v>
      </c>
      <c r="S212" s="206">
        <f t="shared" si="91"/>
        <v>0</v>
      </c>
      <c r="T212" s="206">
        <f t="shared" si="91"/>
        <v>0</v>
      </c>
      <c r="U212" s="206">
        <f t="shared" si="91"/>
        <v>0</v>
      </c>
      <c r="V212" s="199">
        <f t="shared" si="88"/>
        <v>0</v>
      </c>
      <c r="W212" s="206">
        <f t="shared" si="91"/>
        <v>0</v>
      </c>
      <c r="X212" s="206">
        <f t="shared" si="91"/>
        <v>0</v>
      </c>
      <c r="Y212" s="189" t="e">
        <f t="shared" si="79"/>
        <v>#DIV/0!</v>
      </c>
      <c r="Z212" s="42"/>
      <c r="AA212" s="42"/>
      <c r="AB212" s="42"/>
      <c r="AC212" s="42"/>
      <c r="AD212" s="42"/>
      <c r="AE212" s="42"/>
      <c r="AF212" s="42"/>
      <c r="AG212" s="16"/>
      <c r="AH212" s="16"/>
      <c r="AI212" s="16"/>
      <c r="AJ212" s="16"/>
      <c r="AK212" s="16"/>
      <c r="AL212" s="16"/>
    </row>
    <row r="213" spans="1:38" ht="33.75" hidden="1" customHeight="1">
      <c r="A213" s="18"/>
      <c r="B213" s="20"/>
      <c r="C213" s="19"/>
      <c r="D213" s="106"/>
      <c r="E213" s="207"/>
      <c r="F213" s="208"/>
      <c r="G213" s="208"/>
      <c r="H213" s="190">
        <f t="shared" si="86"/>
        <v>0</v>
      </c>
      <c r="I213" s="209"/>
      <c r="J213" s="325"/>
      <c r="K213" s="313"/>
      <c r="L213" s="313"/>
      <c r="M213" s="313"/>
      <c r="N213" s="211"/>
      <c r="O213" s="208"/>
      <c r="P213" s="208"/>
      <c r="Q213" s="208"/>
      <c r="R213" s="208"/>
      <c r="S213" s="208"/>
      <c r="T213" s="208"/>
      <c r="U213" s="208"/>
      <c r="V213" s="199">
        <f t="shared" si="88"/>
        <v>0</v>
      </c>
      <c r="W213" s="199"/>
      <c r="X213" s="210">
        <f>E213-H213</f>
        <v>0</v>
      </c>
      <c r="Y213" s="189" t="e">
        <f t="shared" si="79"/>
        <v>#DIV/0!</v>
      </c>
      <c r="Z213" s="42"/>
      <c r="AA213" s="42"/>
      <c r="AB213" s="42"/>
      <c r="AC213" s="42"/>
      <c r="AD213" s="42"/>
      <c r="AE213" s="42"/>
      <c r="AF213" s="42"/>
      <c r="AG213" s="16"/>
      <c r="AH213" s="16"/>
      <c r="AI213" s="16"/>
      <c r="AJ213" s="16"/>
      <c r="AK213" s="16"/>
      <c r="AL213" s="16"/>
    </row>
    <row r="214" spans="1:38" ht="33.75" hidden="1" customHeight="1">
      <c r="A214" s="18"/>
      <c r="B214" s="20"/>
      <c r="C214" s="19"/>
      <c r="D214" s="106"/>
      <c r="E214" s="207"/>
      <c r="F214" s="208"/>
      <c r="G214" s="208"/>
      <c r="H214" s="190">
        <f t="shared" si="86"/>
        <v>0</v>
      </c>
      <c r="I214" s="209"/>
      <c r="J214" s="325"/>
      <c r="K214" s="313"/>
      <c r="L214" s="313"/>
      <c r="M214" s="313"/>
      <c r="N214" s="211"/>
      <c r="O214" s="208"/>
      <c r="P214" s="208"/>
      <c r="Q214" s="208"/>
      <c r="R214" s="208"/>
      <c r="S214" s="208"/>
      <c r="T214" s="208"/>
      <c r="U214" s="208"/>
      <c r="V214" s="199">
        <f t="shared" si="88"/>
        <v>0</v>
      </c>
      <c r="W214" s="199"/>
      <c r="X214" s="210">
        <f>E214-H214</f>
        <v>0</v>
      </c>
      <c r="Y214" s="189" t="e">
        <f t="shared" si="79"/>
        <v>#DIV/0!</v>
      </c>
      <c r="Z214" s="42"/>
      <c r="AA214" s="42"/>
      <c r="AB214" s="42"/>
      <c r="AC214" s="42"/>
      <c r="AD214" s="42"/>
      <c r="AE214" s="42"/>
      <c r="AF214" s="42"/>
      <c r="AG214" s="16"/>
      <c r="AH214" s="16"/>
      <c r="AI214" s="16"/>
      <c r="AJ214" s="16"/>
      <c r="AK214" s="16"/>
      <c r="AL214" s="16"/>
    </row>
    <row r="215" spans="1:38" ht="102.75" customHeight="1">
      <c r="A215" s="165"/>
      <c r="B215" s="166">
        <v>10</v>
      </c>
      <c r="C215" s="236" t="s">
        <v>64</v>
      </c>
      <c r="D215" s="231"/>
      <c r="E215" s="218">
        <f>E217+E220+E222+E230+E225+E228</f>
        <v>801300</v>
      </c>
      <c r="F215" s="218">
        <f t="shared" ref="F215:X215" si="92">F217+F220+F222+F230+F225+F228</f>
        <v>0</v>
      </c>
      <c r="G215" s="218">
        <f t="shared" si="92"/>
        <v>0</v>
      </c>
      <c r="H215" s="218">
        <f t="shared" si="92"/>
        <v>797192.99</v>
      </c>
      <c r="I215" s="218">
        <f t="shared" si="92"/>
        <v>577631</v>
      </c>
      <c r="J215" s="218">
        <f t="shared" si="92"/>
        <v>40074.589999999997</v>
      </c>
      <c r="K215" s="218">
        <f t="shared" si="92"/>
        <v>48672.4</v>
      </c>
      <c r="L215" s="218">
        <f t="shared" si="92"/>
        <v>30815</v>
      </c>
      <c r="M215" s="218">
        <f t="shared" si="92"/>
        <v>16260</v>
      </c>
      <c r="N215" s="218">
        <f t="shared" si="92"/>
        <v>49740</v>
      </c>
      <c r="O215" s="218">
        <f t="shared" si="92"/>
        <v>34000</v>
      </c>
      <c r="P215" s="218">
        <f t="shared" si="92"/>
        <v>0</v>
      </c>
      <c r="Q215" s="218">
        <f t="shared" si="92"/>
        <v>0</v>
      </c>
      <c r="R215" s="218">
        <f t="shared" si="92"/>
        <v>0</v>
      </c>
      <c r="S215" s="218">
        <f t="shared" si="92"/>
        <v>0</v>
      </c>
      <c r="T215" s="218">
        <f t="shared" si="92"/>
        <v>0</v>
      </c>
      <c r="U215" s="218">
        <f t="shared" si="92"/>
        <v>0</v>
      </c>
      <c r="V215" s="218">
        <f t="shared" si="92"/>
        <v>219561.99</v>
      </c>
      <c r="W215" s="218">
        <f t="shared" si="92"/>
        <v>797192.99</v>
      </c>
      <c r="X215" s="218">
        <f t="shared" si="92"/>
        <v>4107.0100000000093</v>
      </c>
      <c r="Y215" s="189">
        <f t="shared" si="79"/>
        <v>99.487456632971416</v>
      </c>
      <c r="Z215" s="42"/>
      <c r="AA215" s="42"/>
      <c r="AB215" s="42"/>
      <c r="AC215" s="42"/>
      <c r="AD215" s="42"/>
      <c r="AE215" s="42"/>
      <c r="AF215" s="42"/>
      <c r="AG215" s="16"/>
      <c r="AH215" s="16"/>
      <c r="AI215" s="16"/>
      <c r="AJ215" s="16"/>
      <c r="AK215" s="16"/>
      <c r="AL215" s="16"/>
    </row>
    <row r="216" spans="1:38" ht="72.75" hidden="1" customHeight="1">
      <c r="A216" s="45"/>
      <c r="B216" s="159">
        <v>3110</v>
      </c>
      <c r="C216" s="128" t="s">
        <v>55</v>
      </c>
      <c r="D216" s="98"/>
      <c r="E216" s="230"/>
      <c r="F216" s="205"/>
      <c r="G216" s="205"/>
      <c r="H216" s="190">
        <f>I216+V216</f>
        <v>0</v>
      </c>
      <c r="I216" s="204"/>
      <c r="J216" s="204"/>
      <c r="K216" s="205"/>
      <c r="L216" s="205"/>
      <c r="M216" s="205"/>
      <c r="N216" s="205"/>
      <c r="O216" s="205"/>
      <c r="P216" s="205"/>
      <c r="Q216" s="205"/>
      <c r="R216" s="205"/>
      <c r="S216" s="205"/>
      <c r="T216" s="205"/>
      <c r="U216" s="205"/>
      <c r="V216" s="199">
        <f>J216+K216+L216+M216+N216+O216+P216+Q216+R216+S216</f>
        <v>0</v>
      </c>
      <c r="W216" s="206"/>
      <c r="X216" s="205">
        <f>E216-H216</f>
        <v>0</v>
      </c>
      <c r="Y216" s="189" t="e">
        <f t="shared" si="79"/>
        <v>#DIV/0!</v>
      </c>
      <c r="Z216" s="42"/>
      <c r="AA216" s="42"/>
      <c r="AB216" s="42"/>
      <c r="AC216" s="42"/>
      <c r="AD216" s="42"/>
      <c r="AE216" s="42"/>
      <c r="AF216" s="42"/>
      <c r="AG216" s="16"/>
      <c r="AH216" s="16"/>
      <c r="AI216" s="16"/>
      <c r="AJ216" s="16"/>
      <c r="AK216" s="16"/>
      <c r="AL216" s="16"/>
    </row>
    <row r="217" spans="1:38" ht="60" customHeight="1">
      <c r="A217" s="83"/>
      <c r="B217" s="167">
        <v>1014030</v>
      </c>
      <c r="C217" s="175" t="s">
        <v>67</v>
      </c>
      <c r="D217" s="133"/>
      <c r="E217" s="306">
        <f>E218+E219</f>
        <v>167000</v>
      </c>
      <c r="F217" s="306">
        <f t="shared" ref="F217:X217" si="93">F218+F219</f>
        <v>0</v>
      </c>
      <c r="G217" s="306">
        <f t="shared" si="93"/>
        <v>0</v>
      </c>
      <c r="H217" s="306">
        <f t="shared" si="93"/>
        <v>165778</v>
      </c>
      <c r="I217" s="306">
        <f t="shared" si="93"/>
        <v>165778</v>
      </c>
      <c r="J217" s="306">
        <f t="shared" si="93"/>
        <v>0</v>
      </c>
      <c r="K217" s="306">
        <f t="shared" si="93"/>
        <v>0</v>
      </c>
      <c r="L217" s="306">
        <f t="shared" si="93"/>
        <v>0</v>
      </c>
      <c r="M217" s="306">
        <f t="shared" si="93"/>
        <v>0</v>
      </c>
      <c r="N217" s="306">
        <f t="shared" si="93"/>
        <v>0</v>
      </c>
      <c r="O217" s="306">
        <f t="shared" si="93"/>
        <v>0</v>
      </c>
      <c r="P217" s="306">
        <f t="shared" si="93"/>
        <v>0</v>
      </c>
      <c r="Q217" s="306">
        <f t="shared" si="93"/>
        <v>0</v>
      </c>
      <c r="R217" s="306">
        <f t="shared" si="93"/>
        <v>0</v>
      </c>
      <c r="S217" s="306">
        <f t="shared" si="93"/>
        <v>0</v>
      </c>
      <c r="T217" s="306">
        <f t="shared" si="93"/>
        <v>0</v>
      </c>
      <c r="U217" s="306">
        <f t="shared" si="93"/>
        <v>0</v>
      </c>
      <c r="V217" s="306">
        <f t="shared" si="93"/>
        <v>0</v>
      </c>
      <c r="W217" s="306">
        <f t="shared" si="93"/>
        <v>165778</v>
      </c>
      <c r="X217" s="306">
        <f t="shared" si="93"/>
        <v>1222</v>
      </c>
      <c r="Y217" s="189">
        <f t="shared" si="79"/>
        <v>99.268263473053892</v>
      </c>
      <c r="Z217" s="42"/>
      <c r="AA217" s="42"/>
      <c r="AB217" s="42"/>
      <c r="AC217" s="42"/>
      <c r="AD217" s="42"/>
      <c r="AE217" s="42"/>
      <c r="AF217" s="42"/>
      <c r="AG217" s="16"/>
      <c r="AH217" s="16"/>
      <c r="AI217" s="16"/>
      <c r="AJ217" s="16"/>
      <c r="AK217" s="16"/>
      <c r="AL217" s="16"/>
    </row>
    <row r="218" spans="1:38" ht="60" customHeight="1">
      <c r="A218" s="153"/>
      <c r="B218" s="159">
        <v>3110</v>
      </c>
      <c r="C218" s="128" t="s">
        <v>55</v>
      </c>
      <c r="D218" s="98" t="s">
        <v>240</v>
      </c>
      <c r="E218" s="326">
        <v>144000</v>
      </c>
      <c r="F218" s="215"/>
      <c r="G218" s="215"/>
      <c r="H218" s="214">
        <f>I218+V218</f>
        <v>142778</v>
      </c>
      <c r="I218" s="214">
        <v>142778</v>
      </c>
      <c r="J218" s="214"/>
      <c r="K218" s="214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4">
        <f>J218+K218+L218+M218</f>
        <v>0</v>
      </c>
      <c r="W218" s="214">
        <v>142778</v>
      </c>
      <c r="X218" s="214">
        <f>E218-H218</f>
        <v>1222</v>
      </c>
      <c r="Y218" s="189">
        <f t="shared" si="79"/>
        <v>99.151388888888889</v>
      </c>
      <c r="Z218" s="42"/>
      <c r="AA218" s="42"/>
      <c r="AB218" s="42"/>
      <c r="AC218" s="42"/>
      <c r="AD218" s="42"/>
      <c r="AE218" s="42"/>
      <c r="AF218" s="42"/>
      <c r="AG218" s="16"/>
      <c r="AH218" s="16"/>
      <c r="AI218" s="16"/>
      <c r="AJ218" s="16"/>
      <c r="AK218" s="16"/>
      <c r="AL218" s="16"/>
    </row>
    <row r="219" spans="1:38" ht="60" customHeight="1">
      <c r="A219" s="153"/>
      <c r="B219" s="159">
        <v>3110</v>
      </c>
      <c r="C219" s="128" t="s">
        <v>55</v>
      </c>
      <c r="D219" s="98" t="s">
        <v>162</v>
      </c>
      <c r="E219" s="326">
        <v>23000</v>
      </c>
      <c r="F219" s="215"/>
      <c r="G219" s="215"/>
      <c r="H219" s="214">
        <f>I219+V219</f>
        <v>23000</v>
      </c>
      <c r="I219" s="214">
        <v>23000</v>
      </c>
      <c r="J219" s="214"/>
      <c r="K219" s="214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4">
        <f>J219+K219+L219+M219</f>
        <v>0</v>
      </c>
      <c r="W219" s="214">
        <v>23000</v>
      </c>
      <c r="X219" s="214">
        <f>E219-H219</f>
        <v>0</v>
      </c>
      <c r="Y219" s="189">
        <f t="shared" si="79"/>
        <v>100</v>
      </c>
      <c r="Z219" s="42"/>
      <c r="AA219" s="42"/>
      <c r="AB219" s="42"/>
      <c r="AC219" s="42"/>
      <c r="AD219" s="42"/>
      <c r="AE219" s="42"/>
      <c r="AF219" s="42"/>
      <c r="AG219" s="16"/>
      <c r="AH219" s="16"/>
      <c r="AI219" s="16"/>
      <c r="AJ219" s="16"/>
      <c r="AK219" s="16"/>
      <c r="AL219" s="16"/>
    </row>
    <row r="220" spans="1:38" ht="87.75" customHeight="1">
      <c r="A220" s="83"/>
      <c r="B220" s="167">
        <v>1014060</v>
      </c>
      <c r="C220" s="93" t="s">
        <v>116</v>
      </c>
      <c r="D220" s="278"/>
      <c r="E220" s="206">
        <f t="shared" ref="E220:K220" si="94">E221</f>
        <v>33400</v>
      </c>
      <c r="F220" s="206">
        <f t="shared" si="94"/>
        <v>0</v>
      </c>
      <c r="G220" s="206">
        <f t="shared" si="94"/>
        <v>0</v>
      </c>
      <c r="H220" s="206">
        <f t="shared" si="94"/>
        <v>33400</v>
      </c>
      <c r="I220" s="206">
        <f t="shared" si="94"/>
        <v>33400</v>
      </c>
      <c r="J220" s="206">
        <f t="shared" si="94"/>
        <v>0</v>
      </c>
      <c r="K220" s="206">
        <f t="shared" si="94"/>
        <v>0</v>
      </c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>
        <f>V221</f>
        <v>0</v>
      </c>
      <c r="W220" s="206">
        <f>W221</f>
        <v>33400</v>
      </c>
      <c r="X220" s="206">
        <f>X221</f>
        <v>0</v>
      </c>
      <c r="Y220" s="189">
        <f t="shared" si="79"/>
        <v>100</v>
      </c>
      <c r="Z220" s="42"/>
      <c r="AA220" s="42"/>
      <c r="AB220" s="42"/>
      <c r="AC220" s="42"/>
      <c r="AD220" s="42"/>
      <c r="AE220" s="42"/>
      <c r="AF220" s="42"/>
      <c r="AG220" s="16"/>
      <c r="AH220" s="16"/>
      <c r="AI220" s="16"/>
      <c r="AJ220" s="16"/>
      <c r="AK220" s="16"/>
      <c r="AL220" s="16"/>
    </row>
    <row r="221" spans="1:38" ht="87" customHeight="1">
      <c r="A221" s="153"/>
      <c r="B221" s="159">
        <v>3110</v>
      </c>
      <c r="C221" s="128" t="s">
        <v>55</v>
      </c>
      <c r="D221" s="98" t="s">
        <v>117</v>
      </c>
      <c r="E221" s="214">
        <v>33400</v>
      </c>
      <c r="F221" s="215"/>
      <c r="G221" s="215"/>
      <c r="H221" s="214">
        <f>I221+V221</f>
        <v>33400</v>
      </c>
      <c r="I221" s="214">
        <v>33400</v>
      </c>
      <c r="J221" s="214"/>
      <c r="K221" s="214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4">
        <f>J221+K221+L221+M221</f>
        <v>0</v>
      </c>
      <c r="W221" s="214">
        <v>33400</v>
      </c>
      <c r="X221" s="214">
        <f>E221-H221</f>
        <v>0</v>
      </c>
      <c r="Y221" s="189">
        <f t="shared" si="79"/>
        <v>100</v>
      </c>
      <c r="Z221" s="42"/>
      <c r="AA221" s="42"/>
      <c r="AB221" s="42"/>
      <c r="AC221" s="42"/>
      <c r="AD221" s="42"/>
      <c r="AE221" s="42"/>
      <c r="AF221" s="42"/>
      <c r="AG221" s="16"/>
      <c r="AH221" s="16"/>
      <c r="AI221" s="16"/>
      <c r="AJ221" s="16"/>
      <c r="AK221" s="16"/>
      <c r="AL221" s="16"/>
    </row>
    <row r="222" spans="1:38" ht="116.25" customHeight="1">
      <c r="A222" s="83"/>
      <c r="B222" s="92">
        <v>1014082</v>
      </c>
      <c r="C222" s="93" t="s">
        <v>118</v>
      </c>
      <c r="D222" s="279"/>
      <c r="E222" s="206">
        <f>E224+E223</f>
        <v>193000</v>
      </c>
      <c r="F222" s="206">
        <f t="shared" ref="F222:X222" si="95">F224+F223</f>
        <v>0</v>
      </c>
      <c r="G222" s="206">
        <f t="shared" si="95"/>
        <v>0</v>
      </c>
      <c r="H222" s="206">
        <f t="shared" si="95"/>
        <v>190722.4</v>
      </c>
      <c r="I222" s="206">
        <f t="shared" si="95"/>
        <v>0</v>
      </c>
      <c r="J222" s="206">
        <f t="shared" si="95"/>
        <v>25185</v>
      </c>
      <c r="K222" s="206">
        <f t="shared" si="95"/>
        <v>34722.400000000001</v>
      </c>
      <c r="L222" s="206">
        <f t="shared" si="95"/>
        <v>30815</v>
      </c>
      <c r="M222" s="206">
        <f t="shared" si="95"/>
        <v>16260</v>
      </c>
      <c r="N222" s="206">
        <f t="shared" si="95"/>
        <v>49740</v>
      </c>
      <c r="O222" s="206">
        <f t="shared" si="95"/>
        <v>34000</v>
      </c>
      <c r="P222" s="206">
        <f t="shared" si="95"/>
        <v>0</v>
      </c>
      <c r="Q222" s="206">
        <f t="shared" si="95"/>
        <v>0</v>
      </c>
      <c r="R222" s="206">
        <f t="shared" si="95"/>
        <v>0</v>
      </c>
      <c r="S222" s="206">
        <f t="shared" si="95"/>
        <v>0</v>
      </c>
      <c r="T222" s="206">
        <f t="shared" si="95"/>
        <v>0</v>
      </c>
      <c r="U222" s="206">
        <f t="shared" si="95"/>
        <v>0</v>
      </c>
      <c r="V222" s="206">
        <f t="shared" si="95"/>
        <v>190722.4</v>
      </c>
      <c r="W222" s="206">
        <f t="shared" si="95"/>
        <v>190722.4</v>
      </c>
      <c r="X222" s="206">
        <f t="shared" si="95"/>
        <v>2277.6000000000058</v>
      </c>
      <c r="Y222" s="214">
        <f>Y224</f>
        <v>98.819896373056991</v>
      </c>
      <c r="Z222" s="42"/>
      <c r="AA222" s="42"/>
      <c r="AB222" s="42"/>
      <c r="AC222" s="42"/>
      <c r="AD222" s="42"/>
      <c r="AE222" s="42"/>
      <c r="AF222" s="42"/>
      <c r="AG222" s="16"/>
      <c r="AH222" s="16"/>
      <c r="AI222" s="16"/>
      <c r="AJ222" s="16"/>
      <c r="AK222" s="16"/>
      <c r="AL222" s="16"/>
    </row>
    <row r="223" spans="1:38" ht="54.75" hidden="1" customHeight="1">
      <c r="A223" s="45"/>
      <c r="B223" s="74">
        <v>3142</v>
      </c>
      <c r="C223" s="353" t="s">
        <v>48</v>
      </c>
      <c r="D223" s="99" t="s">
        <v>202</v>
      </c>
      <c r="E223" s="204"/>
      <c r="F223" s="205"/>
      <c r="G223" s="205"/>
      <c r="H223" s="190">
        <f>I223+V223</f>
        <v>0</v>
      </c>
      <c r="I223" s="214">
        <v>0</v>
      </c>
      <c r="J223" s="205"/>
      <c r="K223" s="205"/>
      <c r="L223" s="205"/>
      <c r="M223" s="205"/>
      <c r="N223" s="205"/>
      <c r="O223" s="205"/>
      <c r="P223" s="205"/>
      <c r="Q223" s="205"/>
      <c r="R223" s="205"/>
      <c r="S223" s="205"/>
      <c r="T223" s="205"/>
      <c r="U223" s="205"/>
      <c r="V223" s="199">
        <f>J223+K223+L223+M223</f>
        <v>0</v>
      </c>
      <c r="W223" s="214">
        <v>0</v>
      </c>
      <c r="X223" s="189">
        <f>E223-H223</f>
        <v>0</v>
      </c>
      <c r="Y223" s="189" t="e">
        <f t="shared" ref="Y223:Y253" si="96">W223*100/E223</f>
        <v>#DIV/0!</v>
      </c>
      <c r="Z223" s="42"/>
      <c r="AA223" s="42"/>
      <c r="AB223" s="42"/>
      <c r="AC223" s="42"/>
      <c r="AD223" s="42"/>
      <c r="AE223" s="42"/>
      <c r="AF223" s="42"/>
      <c r="AG223" s="16"/>
      <c r="AH223" s="16"/>
      <c r="AI223" s="16"/>
      <c r="AJ223" s="16"/>
      <c r="AK223" s="16"/>
      <c r="AL223" s="16"/>
    </row>
    <row r="224" spans="1:38" ht="59.25" customHeight="1">
      <c r="A224" s="18"/>
      <c r="B224" s="20">
        <v>3110</v>
      </c>
      <c r="C224" s="128" t="s">
        <v>55</v>
      </c>
      <c r="D224" s="280" t="s">
        <v>119</v>
      </c>
      <c r="E224" s="207">
        <v>193000</v>
      </c>
      <c r="F224" s="189"/>
      <c r="G224" s="189"/>
      <c r="H224" s="190">
        <f>I224+V224</f>
        <v>190722.4</v>
      </c>
      <c r="I224" s="190">
        <v>0</v>
      </c>
      <c r="J224" s="213">
        <v>25185</v>
      </c>
      <c r="K224" s="213">
        <v>34722.400000000001</v>
      </c>
      <c r="L224" s="213">
        <v>30815</v>
      </c>
      <c r="M224" s="213">
        <v>16260</v>
      </c>
      <c r="N224" s="199">
        <v>49740</v>
      </c>
      <c r="O224" s="189">
        <v>34000</v>
      </c>
      <c r="P224" s="189"/>
      <c r="Q224" s="189"/>
      <c r="R224" s="189"/>
      <c r="S224" s="189"/>
      <c r="T224" s="189"/>
      <c r="U224" s="189"/>
      <c r="V224" s="199">
        <f>J224+K224+L224+M224+N224+O224</f>
        <v>190722.4</v>
      </c>
      <c r="W224" s="188">
        <v>190722.4</v>
      </c>
      <c r="X224" s="189">
        <f>E224-H224</f>
        <v>2277.6000000000058</v>
      </c>
      <c r="Y224" s="189">
        <f t="shared" si="96"/>
        <v>98.819896373056991</v>
      </c>
      <c r="Z224" s="42"/>
      <c r="AA224" s="42"/>
      <c r="AB224" s="42"/>
      <c r="AC224" s="42"/>
      <c r="AD224" s="42"/>
      <c r="AE224" s="42"/>
      <c r="AF224" s="42"/>
      <c r="AG224" s="16"/>
      <c r="AH224" s="16"/>
      <c r="AI224" s="16"/>
      <c r="AJ224" s="16"/>
      <c r="AK224" s="16"/>
      <c r="AL224" s="16"/>
    </row>
    <row r="225" spans="1:38" ht="75" customHeight="1">
      <c r="A225" s="83"/>
      <c r="B225" s="92">
        <v>1011080</v>
      </c>
      <c r="C225" s="93" t="s">
        <v>120</v>
      </c>
      <c r="D225" s="276"/>
      <c r="E225" s="206">
        <f>E226+E227</f>
        <v>150000</v>
      </c>
      <c r="F225" s="206">
        <f t="shared" ref="F225:X225" si="97">F226+F227</f>
        <v>0</v>
      </c>
      <c r="G225" s="206">
        <f t="shared" si="97"/>
        <v>0</v>
      </c>
      <c r="H225" s="206">
        <f t="shared" si="97"/>
        <v>149999</v>
      </c>
      <c r="I225" s="206">
        <f t="shared" si="97"/>
        <v>149999</v>
      </c>
      <c r="J225" s="206">
        <f t="shared" si="97"/>
        <v>0</v>
      </c>
      <c r="K225" s="206">
        <f t="shared" si="97"/>
        <v>0</v>
      </c>
      <c r="L225" s="206">
        <f t="shared" si="97"/>
        <v>0</v>
      </c>
      <c r="M225" s="206">
        <f t="shared" si="97"/>
        <v>0</v>
      </c>
      <c r="N225" s="206">
        <f t="shared" si="97"/>
        <v>0</v>
      </c>
      <c r="O225" s="206">
        <f t="shared" si="97"/>
        <v>0</v>
      </c>
      <c r="P225" s="206">
        <f t="shared" si="97"/>
        <v>0</v>
      </c>
      <c r="Q225" s="206">
        <f t="shared" si="97"/>
        <v>0</v>
      </c>
      <c r="R225" s="206">
        <f t="shared" si="97"/>
        <v>0</v>
      </c>
      <c r="S225" s="206">
        <f t="shared" si="97"/>
        <v>0</v>
      </c>
      <c r="T225" s="206">
        <f t="shared" si="97"/>
        <v>0</v>
      </c>
      <c r="U225" s="206">
        <f t="shared" si="97"/>
        <v>0</v>
      </c>
      <c r="V225" s="206">
        <f t="shared" si="97"/>
        <v>0</v>
      </c>
      <c r="W225" s="206">
        <f t="shared" si="97"/>
        <v>149999</v>
      </c>
      <c r="X225" s="206">
        <f t="shared" si="97"/>
        <v>1</v>
      </c>
      <c r="Y225" s="189">
        <f t="shared" si="96"/>
        <v>99.99933333333334</v>
      </c>
      <c r="Z225" s="42"/>
      <c r="AA225" s="42"/>
      <c r="AB225" s="42"/>
      <c r="AC225" s="42"/>
      <c r="AD225" s="42"/>
      <c r="AE225" s="42"/>
      <c r="AF225" s="42"/>
      <c r="AG225" s="16"/>
      <c r="AH225" s="16"/>
      <c r="AI225" s="16"/>
      <c r="AJ225" s="16"/>
      <c r="AK225" s="16"/>
      <c r="AL225" s="16"/>
    </row>
    <row r="226" spans="1:38" ht="96" customHeight="1">
      <c r="A226" s="18"/>
      <c r="B226" s="20">
        <v>3110</v>
      </c>
      <c r="C226" s="128" t="s">
        <v>55</v>
      </c>
      <c r="D226" s="281" t="s">
        <v>121</v>
      </c>
      <c r="E226" s="207">
        <v>114000</v>
      </c>
      <c r="F226" s="189"/>
      <c r="G226" s="189"/>
      <c r="H226" s="190">
        <f>I226+V226</f>
        <v>113999</v>
      </c>
      <c r="I226" s="190">
        <v>113999</v>
      </c>
      <c r="J226" s="213"/>
      <c r="K226" s="213"/>
      <c r="L226" s="213"/>
      <c r="M226" s="213"/>
      <c r="N226" s="199"/>
      <c r="O226" s="189"/>
      <c r="P226" s="189"/>
      <c r="Q226" s="189"/>
      <c r="R226" s="189"/>
      <c r="S226" s="189"/>
      <c r="T226" s="189"/>
      <c r="U226" s="189"/>
      <c r="V226" s="199">
        <f>J226+K226+L226+M226</f>
        <v>0</v>
      </c>
      <c r="W226" s="188">
        <v>113999</v>
      </c>
      <c r="X226" s="189">
        <f>E226-H226</f>
        <v>1</v>
      </c>
      <c r="Y226" s="189">
        <f t="shared" si="96"/>
        <v>99.999122807017542</v>
      </c>
      <c r="Z226" s="42"/>
      <c r="AA226" s="42"/>
      <c r="AB226" s="42"/>
      <c r="AC226" s="42"/>
      <c r="AD226" s="42"/>
      <c r="AE226" s="42"/>
      <c r="AF226" s="42"/>
      <c r="AG226" s="16"/>
      <c r="AH226" s="16"/>
      <c r="AI226" s="16"/>
      <c r="AJ226" s="16"/>
      <c r="AK226" s="16"/>
      <c r="AL226" s="16"/>
    </row>
    <row r="227" spans="1:38" ht="48" customHeight="1">
      <c r="A227" s="18"/>
      <c r="B227" s="20">
        <v>3110</v>
      </c>
      <c r="C227" s="128" t="s">
        <v>55</v>
      </c>
      <c r="D227" s="98" t="s">
        <v>122</v>
      </c>
      <c r="E227" s="207">
        <v>36000</v>
      </c>
      <c r="F227" s="189"/>
      <c r="G227" s="189"/>
      <c r="H227" s="190">
        <f>I227+V227</f>
        <v>36000</v>
      </c>
      <c r="I227" s="190">
        <v>36000</v>
      </c>
      <c r="J227" s="213"/>
      <c r="K227" s="213"/>
      <c r="L227" s="213"/>
      <c r="M227" s="213"/>
      <c r="N227" s="199"/>
      <c r="O227" s="189"/>
      <c r="P227" s="189"/>
      <c r="Q227" s="189"/>
      <c r="R227" s="189"/>
      <c r="S227" s="189"/>
      <c r="T227" s="189"/>
      <c r="U227" s="189"/>
      <c r="V227" s="199">
        <f>J227+K227+L227+M227</f>
        <v>0</v>
      </c>
      <c r="W227" s="188">
        <v>36000</v>
      </c>
      <c r="X227" s="189">
        <f>E227-H227</f>
        <v>0</v>
      </c>
      <c r="Y227" s="189">
        <f t="shared" si="96"/>
        <v>100</v>
      </c>
      <c r="Z227" s="42"/>
      <c r="AA227" s="42"/>
      <c r="AB227" s="42"/>
      <c r="AC227" s="42"/>
      <c r="AD227" s="42"/>
      <c r="AE227" s="42"/>
      <c r="AF227" s="42"/>
      <c r="AG227" s="16"/>
      <c r="AH227" s="16"/>
      <c r="AI227" s="16"/>
      <c r="AJ227" s="16"/>
      <c r="AK227" s="16"/>
      <c r="AL227" s="16"/>
    </row>
    <row r="228" spans="1:38" ht="75" customHeight="1">
      <c r="A228" s="83"/>
      <c r="B228" s="282">
        <v>1017340</v>
      </c>
      <c r="C228" s="93" t="s">
        <v>58</v>
      </c>
      <c r="D228" s="283"/>
      <c r="E228" s="206">
        <f>E229</f>
        <v>154400</v>
      </c>
      <c r="F228" s="206">
        <f t="shared" ref="F228:X228" si="98">F229</f>
        <v>0</v>
      </c>
      <c r="G228" s="206">
        <f t="shared" si="98"/>
        <v>0</v>
      </c>
      <c r="H228" s="206">
        <f t="shared" si="98"/>
        <v>154389.59</v>
      </c>
      <c r="I228" s="206">
        <f t="shared" si="98"/>
        <v>125550</v>
      </c>
      <c r="J228" s="206">
        <f t="shared" si="98"/>
        <v>14889.59</v>
      </c>
      <c r="K228" s="206">
        <f t="shared" si="98"/>
        <v>13950</v>
      </c>
      <c r="L228" s="206">
        <f t="shared" si="98"/>
        <v>0</v>
      </c>
      <c r="M228" s="206">
        <f t="shared" si="98"/>
        <v>0</v>
      </c>
      <c r="N228" s="206">
        <f t="shared" si="98"/>
        <v>0</v>
      </c>
      <c r="O228" s="206">
        <f t="shared" si="98"/>
        <v>0</v>
      </c>
      <c r="P228" s="206">
        <f t="shared" si="98"/>
        <v>0</v>
      </c>
      <c r="Q228" s="206">
        <f t="shared" si="98"/>
        <v>0</v>
      </c>
      <c r="R228" s="206">
        <f t="shared" si="98"/>
        <v>0</v>
      </c>
      <c r="S228" s="206">
        <f t="shared" si="98"/>
        <v>0</v>
      </c>
      <c r="T228" s="206">
        <f t="shared" si="98"/>
        <v>0</v>
      </c>
      <c r="U228" s="206">
        <f t="shared" si="98"/>
        <v>0</v>
      </c>
      <c r="V228" s="206">
        <f t="shared" si="98"/>
        <v>28839.59</v>
      </c>
      <c r="W228" s="206">
        <f t="shared" si="98"/>
        <v>154389.59</v>
      </c>
      <c r="X228" s="206">
        <f t="shared" si="98"/>
        <v>10.410000000003492</v>
      </c>
      <c r="Y228" s="189">
        <f t="shared" si="96"/>
        <v>99.993257772020726</v>
      </c>
      <c r="Z228" s="42"/>
      <c r="AA228" s="42"/>
      <c r="AB228" s="42"/>
      <c r="AC228" s="42"/>
      <c r="AD228" s="42"/>
      <c r="AE228" s="42"/>
      <c r="AF228" s="42"/>
      <c r="AG228" s="16"/>
      <c r="AH228" s="16"/>
      <c r="AI228" s="16"/>
      <c r="AJ228" s="16"/>
      <c r="AK228" s="16"/>
      <c r="AL228" s="16"/>
    </row>
    <row r="229" spans="1:38" ht="84.75" customHeight="1">
      <c r="A229" s="18"/>
      <c r="B229" s="20">
        <v>3143</v>
      </c>
      <c r="C229" s="128" t="s">
        <v>59</v>
      </c>
      <c r="D229" s="284" t="s">
        <v>123</v>
      </c>
      <c r="E229" s="207">
        <v>154400</v>
      </c>
      <c r="F229" s="189"/>
      <c r="G229" s="189"/>
      <c r="H229" s="190">
        <f>I229+V229</f>
        <v>154389.59</v>
      </c>
      <c r="I229" s="190">
        <v>125550</v>
      </c>
      <c r="J229" s="213">
        <v>14889.59</v>
      </c>
      <c r="K229" s="213">
        <v>13950</v>
      </c>
      <c r="L229" s="213"/>
      <c r="M229" s="213"/>
      <c r="N229" s="199"/>
      <c r="O229" s="189"/>
      <c r="P229" s="189"/>
      <c r="Q229" s="189"/>
      <c r="R229" s="189"/>
      <c r="S229" s="189"/>
      <c r="T229" s="189"/>
      <c r="U229" s="189"/>
      <c r="V229" s="199">
        <f>J229+K229+L229</f>
        <v>28839.59</v>
      </c>
      <c r="W229" s="188">
        <v>154389.59</v>
      </c>
      <c r="X229" s="189">
        <f>E229-H229</f>
        <v>10.410000000003492</v>
      </c>
      <c r="Y229" s="189">
        <f t="shared" si="96"/>
        <v>99.993257772020726</v>
      </c>
      <c r="Z229" s="42"/>
      <c r="AA229" s="42"/>
      <c r="AB229" s="42"/>
      <c r="AC229" s="42"/>
      <c r="AD229" s="42"/>
      <c r="AE229" s="42"/>
      <c r="AF229" s="42"/>
      <c r="AG229" s="16"/>
      <c r="AH229" s="16"/>
      <c r="AI229" s="16"/>
      <c r="AJ229" s="16"/>
      <c r="AK229" s="16"/>
      <c r="AL229" s="16"/>
    </row>
    <row r="230" spans="1:38" ht="52.5" customHeight="1">
      <c r="A230" s="83"/>
      <c r="B230" s="92">
        <v>1017520</v>
      </c>
      <c r="C230" s="285" t="s">
        <v>87</v>
      </c>
      <c r="D230" s="253"/>
      <c r="E230" s="206">
        <f>E231+E232</f>
        <v>103500</v>
      </c>
      <c r="F230" s="206">
        <f t="shared" ref="F230:X230" si="99">F231+F232</f>
        <v>0</v>
      </c>
      <c r="G230" s="206">
        <f t="shared" si="99"/>
        <v>0</v>
      </c>
      <c r="H230" s="206">
        <f t="shared" si="99"/>
        <v>102904</v>
      </c>
      <c r="I230" s="206">
        <f t="shared" si="99"/>
        <v>102904</v>
      </c>
      <c r="J230" s="206">
        <f t="shared" si="99"/>
        <v>0</v>
      </c>
      <c r="K230" s="206">
        <f t="shared" si="99"/>
        <v>0</v>
      </c>
      <c r="L230" s="206">
        <f t="shared" si="99"/>
        <v>0</v>
      </c>
      <c r="M230" s="206">
        <f t="shared" si="99"/>
        <v>0</v>
      </c>
      <c r="N230" s="206">
        <f t="shared" si="99"/>
        <v>0</v>
      </c>
      <c r="O230" s="206">
        <f t="shared" si="99"/>
        <v>0</v>
      </c>
      <c r="P230" s="206">
        <f t="shared" si="99"/>
        <v>0</v>
      </c>
      <c r="Q230" s="206">
        <f t="shared" si="99"/>
        <v>0</v>
      </c>
      <c r="R230" s="206">
        <f t="shared" si="99"/>
        <v>0</v>
      </c>
      <c r="S230" s="206">
        <f t="shared" si="99"/>
        <v>0</v>
      </c>
      <c r="T230" s="206">
        <f t="shared" si="99"/>
        <v>0</v>
      </c>
      <c r="U230" s="206">
        <f t="shared" si="99"/>
        <v>0</v>
      </c>
      <c r="V230" s="206">
        <f t="shared" si="99"/>
        <v>0</v>
      </c>
      <c r="W230" s="206">
        <f t="shared" si="99"/>
        <v>102904</v>
      </c>
      <c r="X230" s="206">
        <f t="shared" si="99"/>
        <v>596</v>
      </c>
      <c r="Y230" s="189">
        <f t="shared" si="96"/>
        <v>99.42415458937198</v>
      </c>
      <c r="Z230" s="42"/>
      <c r="AA230" s="42"/>
      <c r="AB230" s="42"/>
      <c r="AC230" s="42"/>
      <c r="AD230" s="42"/>
      <c r="AE230" s="42"/>
      <c r="AF230" s="42"/>
      <c r="AG230" s="16"/>
      <c r="AH230" s="16"/>
      <c r="AI230" s="16"/>
      <c r="AJ230" s="16"/>
      <c r="AK230" s="16"/>
      <c r="AL230" s="16"/>
    </row>
    <row r="231" spans="1:38" ht="66.75" customHeight="1">
      <c r="A231" s="18"/>
      <c r="B231" s="20">
        <v>3110</v>
      </c>
      <c r="C231" s="128" t="s">
        <v>55</v>
      </c>
      <c r="D231" s="246" t="s">
        <v>92</v>
      </c>
      <c r="E231" s="207">
        <v>69500</v>
      </c>
      <c r="F231" s="189"/>
      <c r="G231" s="189"/>
      <c r="H231" s="190">
        <f>I231+V231</f>
        <v>68904</v>
      </c>
      <c r="I231" s="190">
        <v>68904</v>
      </c>
      <c r="J231" s="213"/>
      <c r="K231" s="213"/>
      <c r="L231" s="213"/>
      <c r="M231" s="213"/>
      <c r="N231" s="199"/>
      <c r="O231" s="189"/>
      <c r="P231" s="189"/>
      <c r="Q231" s="189"/>
      <c r="R231" s="189"/>
      <c r="S231" s="189"/>
      <c r="T231" s="189"/>
      <c r="U231" s="189"/>
      <c r="V231" s="199">
        <f>J231+K231+L231+M231</f>
        <v>0</v>
      </c>
      <c r="W231" s="188">
        <v>68904</v>
      </c>
      <c r="X231" s="189">
        <f>E231-H231</f>
        <v>596</v>
      </c>
      <c r="Y231" s="189">
        <f t="shared" si="96"/>
        <v>99.142446043165464</v>
      </c>
      <c r="Z231" s="42"/>
      <c r="AA231" s="42"/>
      <c r="AB231" s="42"/>
      <c r="AC231" s="42"/>
      <c r="AD231" s="42"/>
      <c r="AE231" s="42"/>
      <c r="AF231" s="42"/>
      <c r="AG231" s="16"/>
      <c r="AH231" s="16"/>
      <c r="AI231" s="16"/>
      <c r="AJ231" s="16"/>
      <c r="AK231" s="16"/>
      <c r="AL231" s="16"/>
    </row>
    <row r="232" spans="1:38" ht="52.5" customHeight="1">
      <c r="A232" s="18"/>
      <c r="B232" s="20">
        <v>3110</v>
      </c>
      <c r="C232" s="128" t="s">
        <v>55</v>
      </c>
      <c r="D232" s="98" t="s">
        <v>162</v>
      </c>
      <c r="E232" s="207">
        <v>34000</v>
      </c>
      <c r="F232" s="189"/>
      <c r="G232" s="189"/>
      <c r="H232" s="190">
        <f>I232+V232</f>
        <v>34000</v>
      </c>
      <c r="I232" s="190">
        <v>34000</v>
      </c>
      <c r="J232" s="213"/>
      <c r="K232" s="213"/>
      <c r="L232" s="213"/>
      <c r="M232" s="213"/>
      <c r="N232" s="199"/>
      <c r="O232" s="189"/>
      <c r="P232" s="189"/>
      <c r="Q232" s="189"/>
      <c r="R232" s="189"/>
      <c r="S232" s="189"/>
      <c r="T232" s="189"/>
      <c r="U232" s="189"/>
      <c r="V232" s="199">
        <f>J232+K232+L232+M232</f>
        <v>0</v>
      </c>
      <c r="W232" s="188">
        <v>34000</v>
      </c>
      <c r="X232" s="189">
        <f>E232-H232</f>
        <v>0</v>
      </c>
      <c r="Y232" s="189">
        <f t="shared" si="96"/>
        <v>100</v>
      </c>
      <c r="Z232" s="42"/>
      <c r="AA232" s="42"/>
      <c r="AB232" s="42"/>
      <c r="AC232" s="42"/>
      <c r="AD232" s="42"/>
      <c r="AE232" s="42"/>
      <c r="AF232" s="42"/>
      <c r="AG232" s="16"/>
      <c r="AH232" s="16"/>
      <c r="AI232" s="16"/>
      <c r="AJ232" s="16"/>
      <c r="AK232" s="16"/>
      <c r="AL232" s="16"/>
    </row>
    <row r="233" spans="1:38" ht="108" customHeight="1">
      <c r="A233" s="136"/>
      <c r="B233" s="143">
        <v>11</v>
      </c>
      <c r="C233" s="234" t="s">
        <v>34</v>
      </c>
      <c r="D233" s="255"/>
      <c r="E233" s="201">
        <f>E234+E236+E238+E240+E242+E255</f>
        <v>1956399</v>
      </c>
      <c r="F233" s="201">
        <f t="shared" ref="F233:X233" si="100">F234+F236+F238+F240+F242+F255</f>
        <v>0</v>
      </c>
      <c r="G233" s="201">
        <f t="shared" si="100"/>
        <v>0</v>
      </c>
      <c r="H233" s="201">
        <f t="shared" si="100"/>
        <v>1947366.19</v>
      </c>
      <c r="I233" s="201">
        <f t="shared" si="100"/>
        <v>671255.44000000006</v>
      </c>
      <c r="J233" s="201">
        <f t="shared" si="100"/>
        <v>1255620.75</v>
      </c>
      <c r="K233" s="201">
        <f t="shared" si="100"/>
        <v>20490</v>
      </c>
      <c r="L233" s="201">
        <f t="shared" si="100"/>
        <v>0</v>
      </c>
      <c r="M233" s="201">
        <f t="shared" si="100"/>
        <v>0</v>
      </c>
      <c r="N233" s="201">
        <f t="shared" si="100"/>
        <v>0</v>
      </c>
      <c r="O233" s="201">
        <f t="shared" si="100"/>
        <v>0</v>
      </c>
      <c r="P233" s="201">
        <f t="shared" si="100"/>
        <v>0</v>
      </c>
      <c r="Q233" s="201">
        <f t="shared" si="100"/>
        <v>0</v>
      </c>
      <c r="R233" s="201">
        <f t="shared" si="100"/>
        <v>0</v>
      </c>
      <c r="S233" s="201">
        <f t="shared" si="100"/>
        <v>0</v>
      </c>
      <c r="T233" s="201">
        <f t="shared" si="100"/>
        <v>0</v>
      </c>
      <c r="U233" s="201">
        <f t="shared" si="100"/>
        <v>0</v>
      </c>
      <c r="V233" s="201">
        <f t="shared" si="100"/>
        <v>1276110.75</v>
      </c>
      <c r="W233" s="201">
        <f t="shared" si="100"/>
        <v>1947366.19</v>
      </c>
      <c r="X233" s="201">
        <f t="shared" si="100"/>
        <v>9032.8099999999686</v>
      </c>
      <c r="Y233" s="189">
        <f t="shared" si="96"/>
        <v>99.538294080093067</v>
      </c>
      <c r="Z233" s="42"/>
      <c r="AA233" s="42"/>
      <c r="AB233" s="42"/>
      <c r="AC233" s="42"/>
      <c r="AD233" s="42"/>
      <c r="AE233" s="42"/>
      <c r="AF233" s="42"/>
      <c r="AG233" s="16"/>
      <c r="AH233" s="16"/>
      <c r="AI233" s="16"/>
      <c r="AJ233" s="16"/>
      <c r="AK233" s="16"/>
      <c r="AL233" s="16"/>
    </row>
    <row r="234" spans="1:38" ht="108" customHeight="1">
      <c r="A234" s="83"/>
      <c r="B234" s="167">
        <v>1110160</v>
      </c>
      <c r="C234" s="93" t="s">
        <v>30</v>
      </c>
      <c r="D234" s="276"/>
      <c r="E234" s="206">
        <f>E235</f>
        <v>35000</v>
      </c>
      <c r="F234" s="206">
        <f t="shared" ref="F234:X234" si="101">F235</f>
        <v>0</v>
      </c>
      <c r="G234" s="206">
        <f t="shared" si="101"/>
        <v>0</v>
      </c>
      <c r="H234" s="206">
        <f t="shared" si="101"/>
        <v>35000</v>
      </c>
      <c r="I234" s="206">
        <f t="shared" si="101"/>
        <v>35000</v>
      </c>
      <c r="J234" s="206">
        <f t="shared" si="101"/>
        <v>0</v>
      </c>
      <c r="K234" s="206">
        <f t="shared" si="101"/>
        <v>0</v>
      </c>
      <c r="L234" s="206">
        <f t="shared" si="101"/>
        <v>0</v>
      </c>
      <c r="M234" s="206">
        <f t="shared" si="101"/>
        <v>0</v>
      </c>
      <c r="N234" s="206">
        <f t="shared" si="101"/>
        <v>0</v>
      </c>
      <c r="O234" s="206">
        <f t="shared" si="101"/>
        <v>0</v>
      </c>
      <c r="P234" s="206">
        <f t="shared" si="101"/>
        <v>0</v>
      </c>
      <c r="Q234" s="206">
        <f t="shared" si="101"/>
        <v>0</v>
      </c>
      <c r="R234" s="206">
        <f t="shared" si="101"/>
        <v>0</v>
      </c>
      <c r="S234" s="206">
        <f t="shared" si="101"/>
        <v>0</v>
      </c>
      <c r="T234" s="206">
        <f t="shared" si="101"/>
        <v>0</v>
      </c>
      <c r="U234" s="206">
        <f t="shared" si="101"/>
        <v>0</v>
      </c>
      <c r="V234" s="206">
        <f t="shared" si="101"/>
        <v>0</v>
      </c>
      <c r="W234" s="206">
        <f t="shared" si="101"/>
        <v>35000</v>
      </c>
      <c r="X234" s="206">
        <f t="shared" si="101"/>
        <v>0</v>
      </c>
      <c r="Y234" s="189">
        <f t="shared" si="96"/>
        <v>100</v>
      </c>
      <c r="Z234" s="42"/>
      <c r="AA234" s="42"/>
      <c r="AB234" s="42"/>
      <c r="AC234" s="42"/>
      <c r="AD234" s="42"/>
      <c r="AE234" s="42"/>
      <c r="AF234" s="42"/>
      <c r="AG234" s="16"/>
      <c r="AH234" s="16"/>
      <c r="AI234" s="16"/>
      <c r="AJ234" s="16"/>
      <c r="AK234" s="16"/>
      <c r="AL234" s="16"/>
    </row>
    <row r="235" spans="1:38" ht="46.5" customHeight="1">
      <c r="A235" s="153"/>
      <c r="B235" s="185">
        <v>3110</v>
      </c>
      <c r="C235" s="128" t="s">
        <v>55</v>
      </c>
      <c r="D235" s="344" t="s">
        <v>271</v>
      </c>
      <c r="E235" s="214">
        <v>35000</v>
      </c>
      <c r="F235" s="215"/>
      <c r="G235" s="215"/>
      <c r="H235" s="214">
        <f>I235+V235</f>
        <v>35000</v>
      </c>
      <c r="I235" s="214">
        <v>35000</v>
      </c>
      <c r="J235" s="214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4">
        <f>J235+K235+L235+M235</f>
        <v>0</v>
      </c>
      <c r="W235" s="214">
        <v>35000</v>
      </c>
      <c r="X235" s="214">
        <f>E235-H235</f>
        <v>0</v>
      </c>
      <c r="Y235" s="189">
        <f t="shared" si="96"/>
        <v>100</v>
      </c>
      <c r="Z235" s="42"/>
      <c r="AA235" s="42"/>
      <c r="AB235" s="42"/>
      <c r="AC235" s="42"/>
      <c r="AD235" s="42"/>
      <c r="AE235" s="42"/>
      <c r="AF235" s="42"/>
      <c r="AG235" s="16"/>
      <c r="AH235" s="16"/>
      <c r="AI235" s="16"/>
      <c r="AJ235" s="16"/>
      <c r="AK235" s="16"/>
      <c r="AL235" s="16"/>
    </row>
    <row r="236" spans="1:38" ht="59.25" hidden="1" customHeight="1">
      <c r="A236" s="83"/>
      <c r="B236" s="167">
        <v>1110180</v>
      </c>
      <c r="C236" s="93" t="s">
        <v>261</v>
      </c>
      <c r="D236" s="276"/>
      <c r="E236" s="206">
        <f>E237</f>
        <v>0</v>
      </c>
      <c r="F236" s="206">
        <f t="shared" ref="F236:X236" si="102">F237</f>
        <v>0</v>
      </c>
      <c r="G236" s="206">
        <f t="shared" si="102"/>
        <v>0</v>
      </c>
      <c r="H236" s="206">
        <f t="shared" si="102"/>
        <v>0</v>
      </c>
      <c r="I236" s="206">
        <f t="shared" si="102"/>
        <v>0</v>
      </c>
      <c r="J236" s="206">
        <f t="shared" si="102"/>
        <v>0</v>
      </c>
      <c r="K236" s="206">
        <f t="shared" si="102"/>
        <v>0</v>
      </c>
      <c r="L236" s="206">
        <f t="shared" si="102"/>
        <v>0</v>
      </c>
      <c r="M236" s="206">
        <f t="shared" si="102"/>
        <v>0</v>
      </c>
      <c r="N236" s="206">
        <f t="shared" si="102"/>
        <v>0</v>
      </c>
      <c r="O236" s="206">
        <f t="shared" si="102"/>
        <v>0</v>
      </c>
      <c r="P236" s="206">
        <f t="shared" si="102"/>
        <v>0</v>
      </c>
      <c r="Q236" s="206">
        <f t="shared" si="102"/>
        <v>0</v>
      </c>
      <c r="R236" s="206">
        <f t="shared" si="102"/>
        <v>0</v>
      </c>
      <c r="S236" s="206">
        <f t="shared" si="102"/>
        <v>0</v>
      </c>
      <c r="T236" s="206">
        <f t="shared" si="102"/>
        <v>0</v>
      </c>
      <c r="U236" s="206">
        <f t="shared" si="102"/>
        <v>0</v>
      </c>
      <c r="V236" s="206">
        <f t="shared" si="102"/>
        <v>0</v>
      </c>
      <c r="W236" s="206">
        <f t="shared" si="102"/>
        <v>0</v>
      </c>
      <c r="X236" s="206">
        <f t="shared" si="102"/>
        <v>0</v>
      </c>
      <c r="Y236" s="189" t="e">
        <f t="shared" si="96"/>
        <v>#DIV/0!</v>
      </c>
      <c r="Z236" s="42"/>
      <c r="AA236" s="42"/>
      <c r="AB236" s="42"/>
      <c r="AC236" s="42"/>
      <c r="AD236" s="42"/>
      <c r="AE236" s="42"/>
      <c r="AF236" s="42"/>
      <c r="AG236" s="16"/>
      <c r="AH236" s="16"/>
      <c r="AI236" s="16"/>
      <c r="AJ236" s="16"/>
      <c r="AK236" s="16"/>
      <c r="AL236" s="16"/>
    </row>
    <row r="237" spans="1:38" ht="135" hidden="1" customHeight="1">
      <c r="A237" s="153"/>
      <c r="B237" s="185">
        <v>3110</v>
      </c>
      <c r="C237" s="154" t="s">
        <v>55</v>
      </c>
      <c r="D237" s="274"/>
      <c r="E237" s="214"/>
      <c r="F237" s="215"/>
      <c r="G237" s="215"/>
      <c r="H237" s="214">
        <f>I237+V237</f>
        <v>0</v>
      </c>
      <c r="I237" s="214"/>
      <c r="J237" s="214"/>
      <c r="K237" s="215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4">
        <f>J237+K237</f>
        <v>0</v>
      </c>
      <c r="W237" s="214">
        <v>0</v>
      </c>
      <c r="X237" s="214">
        <f>E237-H237</f>
        <v>0</v>
      </c>
      <c r="Y237" s="189" t="e">
        <f t="shared" si="96"/>
        <v>#DIV/0!</v>
      </c>
      <c r="Z237" s="42"/>
      <c r="AA237" s="42"/>
      <c r="AB237" s="42"/>
      <c r="AC237" s="42"/>
      <c r="AD237" s="42"/>
      <c r="AE237" s="42"/>
      <c r="AF237" s="42"/>
      <c r="AG237" s="16"/>
      <c r="AH237" s="16"/>
      <c r="AI237" s="16"/>
      <c r="AJ237" s="16"/>
      <c r="AK237" s="16"/>
      <c r="AL237" s="16"/>
    </row>
    <row r="238" spans="1:38" ht="63.75" customHeight="1">
      <c r="A238" s="83"/>
      <c r="B238" s="167">
        <v>1115011</v>
      </c>
      <c r="C238" s="93" t="s">
        <v>65</v>
      </c>
      <c r="D238" s="87"/>
      <c r="E238" s="206">
        <f>E239</f>
        <v>33000</v>
      </c>
      <c r="F238" s="206">
        <f t="shared" ref="F238:X238" si="103">F239</f>
        <v>0</v>
      </c>
      <c r="G238" s="206">
        <f t="shared" si="103"/>
        <v>0</v>
      </c>
      <c r="H238" s="206">
        <f t="shared" si="103"/>
        <v>33000</v>
      </c>
      <c r="I238" s="206">
        <f t="shared" si="103"/>
        <v>20000</v>
      </c>
      <c r="J238" s="206">
        <f t="shared" si="103"/>
        <v>13000</v>
      </c>
      <c r="K238" s="206">
        <f t="shared" si="103"/>
        <v>0</v>
      </c>
      <c r="L238" s="206">
        <f t="shared" si="103"/>
        <v>0</v>
      </c>
      <c r="M238" s="206">
        <f t="shared" si="103"/>
        <v>0</v>
      </c>
      <c r="N238" s="206">
        <f t="shared" si="103"/>
        <v>0</v>
      </c>
      <c r="O238" s="206">
        <f t="shared" si="103"/>
        <v>0</v>
      </c>
      <c r="P238" s="206">
        <f t="shared" si="103"/>
        <v>0</v>
      </c>
      <c r="Q238" s="206">
        <f t="shared" si="103"/>
        <v>0</v>
      </c>
      <c r="R238" s="206">
        <f t="shared" si="103"/>
        <v>0</v>
      </c>
      <c r="S238" s="206">
        <f t="shared" si="103"/>
        <v>0</v>
      </c>
      <c r="T238" s="206">
        <f t="shared" si="103"/>
        <v>0</v>
      </c>
      <c r="U238" s="206">
        <f t="shared" si="103"/>
        <v>0</v>
      </c>
      <c r="V238" s="206">
        <f t="shared" si="103"/>
        <v>13000</v>
      </c>
      <c r="W238" s="206">
        <f t="shared" si="103"/>
        <v>33000</v>
      </c>
      <c r="X238" s="206">
        <f t="shared" si="103"/>
        <v>0</v>
      </c>
      <c r="Y238" s="189">
        <f t="shared" si="96"/>
        <v>100</v>
      </c>
      <c r="Z238" s="42"/>
      <c r="AA238" s="42"/>
      <c r="AB238" s="42"/>
      <c r="AC238" s="42"/>
      <c r="AD238" s="42"/>
      <c r="AE238" s="42"/>
      <c r="AF238" s="42"/>
      <c r="AG238" s="16"/>
      <c r="AH238" s="16"/>
      <c r="AI238" s="16"/>
      <c r="AJ238" s="16"/>
      <c r="AK238" s="16"/>
      <c r="AL238" s="16"/>
    </row>
    <row r="239" spans="1:38" ht="51" customHeight="1">
      <c r="A239" s="153"/>
      <c r="B239" s="185">
        <v>3110</v>
      </c>
      <c r="C239" s="19" t="s">
        <v>3</v>
      </c>
      <c r="D239" s="272" t="s">
        <v>290</v>
      </c>
      <c r="E239" s="214">
        <v>33000</v>
      </c>
      <c r="F239" s="215"/>
      <c r="G239" s="215"/>
      <c r="H239" s="214">
        <f>I239+V239</f>
        <v>33000</v>
      </c>
      <c r="I239" s="214">
        <v>20000</v>
      </c>
      <c r="J239" s="214">
        <v>13000</v>
      </c>
      <c r="K239" s="215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4">
        <f>J239+K239+L239+M239+N239+O239+P239+Q239</f>
        <v>13000</v>
      </c>
      <c r="W239" s="214">
        <v>33000</v>
      </c>
      <c r="X239" s="214">
        <f>E239-H239</f>
        <v>0</v>
      </c>
      <c r="Y239" s="189">
        <f t="shared" si="96"/>
        <v>100</v>
      </c>
      <c r="Z239" s="42"/>
      <c r="AA239" s="42"/>
      <c r="AB239" s="42"/>
      <c r="AC239" s="42"/>
      <c r="AD239" s="42"/>
      <c r="AE239" s="42"/>
      <c r="AF239" s="42"/>
      <c r="AG239" s="16"/>
      <c r="AH239" s="16"/>
      <c r="AI239" s="16"/>
      <c r="AJ239" s="16"/>
      <c r="AK239" s="16"/>
      <c r="AL239" s="16"/>
    </row>
    <row r="240" spans="1:38" ht="78.75" customHeight="1">
      <c r="A240" s="83"/>
      <c r="B240" s="167">
        <v>1115012</v>
      </c>
      <c r="C240" s="93" t="s">
        <v>182</v>
      </c>
      <c r="D240" s="276"/>
      <c r="E240" s="206">
        <f>E241</f>
        <v>17500</v>
      </c>
      <c r="F240" s="206">
        <f t="shared" ref="F240:X240" si="104">F241</f>
        <v>0</v>
      </c>
      <c r="G240" s="206">
        <f t="shared" si="104"/>
        <v>0</v>
      </c>
      <c r="H240" s="206">
        <f t="shared" si="104"/>
        <v>17499.900000000001</v>
      </c>
      <c r="I240" s="206">
        <f t="shared" si="104"/>
        <v>17499.900000000001</v>
      </c>
      <c r="J240" s="206">
        <f t="shared" si="104"/>
        <v>0</v>
      </c>
      <c r="K240" s="206">
        <f t="shared" si="104"/>
        <v>0</v>
      </c>
      <c r="L240" s="206">
        <f t="shared" si="104"/>
        <v>0</v>
      </c>
      <c r="M240" s="206">
        <f t="shared" si="104"/>
        <v>0</v>
      </c>
      <c r="N240" s="206">
        <f t="shared" si="104"/>
        <v>0</v>
      </c>
      <c r="O240" s="206">
        <f t="shared" si="104"/>
        <v>0</v>
      </c>
      <c r="P240" s="206">
        <f t="shared" si="104"/>
        <v>0</v>
      </c>
      <c r="Q240" s="206">
        <f t="shared" si="104"/>
        <v>0</v>
      </c>
      <c r="R240" s="206">
        <f t="shared" si="104"/>
        <v>0</v>
      </c>
      <c r="S240" s="206">
        <f t="shared" si="104"/>
        <v>0</v>
      </c>
      <c r="T240" s="206">
        <f t="shared" si="104"/>
        <v>0</v>
      </c>
      <c r="U240" s="206">
        <f t="shared" si="104"/>
        <v>0</v>
      </c>
      <c r="V240" s="206">
        <f t="shared" si="104"/>
        <v>0</v>
      </c>
      <c r="W240" s="206">
        <f t="shared" si="104"/>
        <v>17499.900000000001</v>
      </c>
      <c r="X240" s="206">
        <f t="shared" si="104"/>
        <v>9.9999999998544808E-2</v>
      </c>
      <c r="Y240" s="189">
        <f t="shared" si="96"/>
        <v>99.999428571428581</v>
      </c>
      <c r="Z240" s="42"/>
      <c r="AA240" s="42"/>
      <c r="AB240" s="42"/>
      <c r="AC240" s="42"/>
      <c r="AD240" s="42"/>
      <c r="AE240" s="42"/>
      <c r="AF240" s="42"/>
      <c r="AG240" s="16"/>
      <c r="AH240" s="16"/>
      <c r="AI240" s="16"/>
      <c r="AJ240" s="16"/>
      <c r="AK240" s="16"/>
      <c r="AL240" s="16"/>
    </row>
    <row r="241" spans="1:38" ht="39" customHeight="1">
      <c r="A241" s="153"/>
      <c r="B241" s="185">
        <v>3110</v>
      </c>
      <c r="C241" s="128" t="s">
        <v>55</v>
      </c>
      <c r="D241" s="344" t="s">
        <v>183</v>
      </c>
      <c r="E241" s="214">
        <v>17500</v>
      </c>
      <c r="F241" s="215"/>
      <c r="G241" s="215"/>
      <c r="H241" s="214">
        <f>I241+V241</f>
        <v>17499.900000000001</v>
      </c>
      <c r="I241" s="214">
        <v>17499.900000000001</v>
      </c>
      <c r="J241" s="214"/>
      <c r="K241" s="215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4">
        <f>J241+K241</f>
        <v>0</v>
      </c>
      <c r="W241" s="214">
        <v>17499.900000000001</v>
      </c>
      <c r="X241" s="214">
        <f>E241-H241</f>
        <v>9.9999999998544808E-2</v>
      </c>
      <c r="Y241" s="189">
        <f t="shared" si="96"/>
        <v>99.999428571428581</v>
      </c>
      <c r="Z241" s="42"/>
      <c r="AA241" s="42"/>
      <c r="AB241" s="42"/>
      <c r="AC241" s="42"/>
      <c r="AD241" s="42"/>
      <c r="AE241" s="42"/>
      <c r="AF241" s="42"/>
      <c r="AG241" s="16"/>
      <c r="AH241" s="16"/>
      <c r="AI241" s="16"/>
      <c r="AJ241" s="16"/>
      <c r="AK241" s="16"/>
      <c r="AL241" s="16"/>
    </row>
    <row r="242" spans="1:38" ht="155.25" customHeight="1">
      <c r="A242" s="83"/>
      <c r="B242" s="66" t="s">
        <v>56</v>
      </c>
      <c r="C242" s="93" t="s">
        <v>57</v>
      </c>
      <c r="D242" s="276"/>
      <c r="E242" s="206">
        <f>E243+E244+E245+E246+E247+E248+E249+E250+E251+E252+E254+E253</f>
        <v>1855899</v>
      </c>
      <c r="F242" s="206">
        <f t="shared" ref="F242:X242" si="105">F243+F244+F245+F246+F247+F248+F249+F250+F251+F252+F254+F253</f>
        <v>0</v>
      </c>
      <c r="G242" s="206">
        <f t="shared" si="105"/>
        <v>0</v>
      </c>
      <c r="H242" s="206">
        <f t="shared" si="105"/>
        <v>1848566.29</v>
      </c>
      <c r="I242" s="206">
        <f t="shared" si="105"/>
        <v>585455.54</v>
      </c>
      <c r="J242" s="206">
        <f t="shared" si="105"/>
        <v>1242620.75</v>
      </c>
      <c r="K242" s="206">
        <f t="shared" si="105"/>
        <v>20490</v>
      </c>
      <c r="L242" s="206">
        <f t="shared" si="105"/>
        <v>0</v>
      </c>
      <c r="M242" s="206">
        <f t="shared" si="105"/>
        <v>0</v>
      </c>
      <c r="N242" s="206">
        <f t="shared" si="105"/>
        <v>0</v>
      </c>
      <c r="O242" s="206">
        <f t="shared" si="105"/>
        <v>0</v>
      </c>
      <c r="P242" s="206">
        <f t="shared" si="105"/>
        <v>0</v>
      </c>
      <c r="Q242" s="206">
        <f t="shared" si="105"/>
        <v>0</v>
      </c>
      <c r="R242" s="206">
        <f t="shared" si="105"/>
        <v>0</v>
      </c>
      <c r="S242" s="206">
        <f t="shared" si="105"/>
        <v>0</v>
      </c>
      <c r="T242" s="206">
        <f t="shared" si="105"/>
        <v>0</v>
      </c>
      <c r="U242" s="206">
        <f t="shared" si="105"/>
        <v>0</v>
      </c>
      <c r="V242" s="206">
        <f t="shared" si="105"/>
        <v>1263110.75</v>
      </c>
      <c r="W242" s="206">
        <f t="shared" si="105"/>
        <v>1848566.29</v>
      </c>
      <c r="X242" s="206">
        <f t="shared" si="105"/>
        <v>7332.70999999997</v>
      </c>
      <c r="Y242" s="189">
        <f t="shared" si="96"/>
        <v>99.604897141493154</v>
      </c>
      <c r="Z242" s="42"/>
      <c r="AA242" s="42"/>
      <c r="AB242" s="42"/>
      <c r="AC242" s="42"/>
      <c r="AD242" s="42"/>
      <c r="AE242" s="42"/>
      <c r="AF242" s="42"/>
      <c r="AG242" s="16"/>
      <c r="AH242" s="16"/>
      <c r="AI242" s="16"/>
      <c r="AJ242" s="16"/>
      <c r="AK242" s="16"/>
      <c r="AL242" s="16"/>
    </row>
    <row r="243" spans="1:38" ht="83.25" customHeight="1">
      <c r="A243" s="18"/>
      <c r="B243" s="20">
        <v>3110</v>
      </c>
      <c r="C243" s="128" t="s">
        <v>55</v>
      </c>
      <c r="D243" s="372" t="s">
        <v>241</v>
      </c>
      <c r="E243" s="207">
        <v>28000</v>
      </c>
      <c r="F243" s="189"/>
      <c r="G243" s="189"/>
      <c r="H243" s="190">
        <f t="shared" ref="H243:H254" si="106">I243+V243</f>
        <v>28000</v>
      </c>
      <c r="I243" s="190"/>
      <c r="J243" s="213">
        <v>28000</v>
      </c>
      <c r="K243" s="213"/>
      <c r="L243" s="213"/>
      <c r="M243" s="213"/>
      <c r="N243" s="199"/>
      <c r="O243" s="189"/>
      <c r="P243" s="189"/>
      <c r="Q243" s="189"/>
      <c r="R243" s="189"/>
      <c r="S243" s="189"/>
      <c r="T243" s="189"/>
      <c r="U243" s="189"/>
      <c r="V243" s="199">
        <f t="shared" ref="V243:V254" si="107">J243+K243+L243+M243+N243+O243+P243+Q243</f>
        <v>28000</v>
      </c>
      <c r="W243" s="188">
        <v>28000</v>
      </c>
      <c r="X243" s="189">
        <f>E243-H243</f>
        <v>0</v>
      </c>
      <c r="Y243" s="189">
        <f t="shared" si="96"/>
        <v>100</v>
      </c>
      <c r="Z243" s="42"/>
      <c r="AA243" s="42"/>
      <c r="AB243" s="42"/>
      <c r="AC243" s="42"/>
      <c r="AD243" s="42"/>
      <c r="AE243" s="42"/>
      <c r="AF243" s="42"/>
      <c r="AG243" s="16"/>
      <c r="AH243" s="16"/>
      <c r="AI243" s="16"/>
      <c r="AJ243" s="16"/>
      <c r="AK243" s="16"/>
      <c r="AL243" s="16"/>
    </row>
    <row r="244" spans="1:38" ht="61.5" customHeight="1">
      <c r="A244" s="18"/>
      <c r="B244" s="20">
        <v>3110</v>
      </c>
      <c r="C244" s="128" t="s">
        <v>55</v>
      </c>
      <c r="D244" s="272" t="s">
        <v>272</v>
      </c>
      <c r="E244" s="207">
        <v>42500</v>
      </c>
      <c r="F244" s="189"/>
      <c r="G244" s="189"/>
      <c r="H244" s="190">
        <f t="shared" si="106"/>
        <v>42467.01</v>
      </c>
      <c r="I244" s="190">
        <v>42467.01</v>
      </c>
      <c r="J244" s="213"/>
      <c r="K244" s="213"/>
      <c r="L244" s="213"/>
      <c r="M244" s="213"/>
      <c r="N244" s="199"/>
      <c r="O244" s="189"/>
      <c r="P244" s="189"/>
      <c r="Q244" s="189"/>
      <c r="R244" s="189"/>
      <c r="S244" s="189"/>
      <c r="T244" s="189"/>
      <c r="U244" s="189"/>
      <c r="V244" s="199">
        <f t="shared" si="107"/>
        <v>0</v>
      </c>
      <c r="W244" s="188">
        <v>42467.01</v>
      </c>
      <c r="X244" s="189">
        <f t="shared" ref="X244:X254" si="108">E244-H244</f>
        <v>32.989999999997963</v>
      </c>
      <c r="Y244" s="189">
        <f t="shared" si="96"/>
        <v>99.922376470588233</v>
      </c>
      <c r="Z244" s="42"/>
      <c r="AA244" s="42"/>
      <c r="AB244" s="42"/>
      <c r="AC244" s="42"/>
      <c r="AD244" s="42"/>
      <c r="AE244" s="42"/>
      <c r="AF244" s="42"/>
      <c r="AG244" s="16"/>
      <c r="AH244" s="16"/>
      <c r="AI244" s="16"/>
      <c r="AJ244" s="16"/>
      <c r="AK244" s="16"/>
      <c r="AL244" s="16"/>
    </row>
    <row r="245" spans="1:38" ht="45" customHeight="1">
      <c r="A245" s="18"/>
      <c r="B245" s="20">
        <v>3110</v>
      </c>
      <c r="C245" s="128" t="s">
        <v>55</v>
      </c>
      <c r="D245" s="272" t="s">
        <v>124</v>
      </c>
      <c r="E245" s="207">
        <v>16600</v>
      </c>
      <c r="F245" s="189"/>
      <c r="G245" s="189"/>
      <c r="H245" s="190">
        <f t="shared" si="106"/>
        <v>16600</v>
      </c>
      <c r="I245" s="190">
        <v>16600</v>
      </c>
      <c r="J245" s="213"/>
      <c r="K245" s="213"/>
      <c r="L245" s="213"/>
      <c r="M245" s="213"/>
      <c r="N245" s="199"/>
      <c r="O245" s="189"/>
      <c r="P245" s="189"/>
      <c r="Q245" s="189"/>
      <c r="R245" s="189"/>
      <c r="S245" s="189"/>
      <c r="T245" s="189"/>
      <c r="U245" s="189"/>
      <c r="V245" s="199">
        <f t="shared" si="107"/>
        <v>0</v>
      </c>
      <c r="W245" s="188">
        <v>16600</v>
      </c>
      <c r="X245" s="189">
        <f t="shared" si="108"/>
        <v>0</v>
      </c>
      <c r="Y245" s="189">
        <f t="shared" si="96"/>
        <v>100</v>
      </c>
      <c r="Z245" s="42"/>
      <c r="AA245" s="42"/>
      <c r="AB245" s="42"/>
      <c r="AC245" s="42"/>
      <c r="AD245" s="42"/>
      <c r="AE245" s="42"/>
      <c r="AF245" s="42"/>
      <c r="AG245" s="16"/>
      <c r="AH245" s="16"/>
      <c r="AI245" s="16"/>
      <c r="AJ245" s="16"/>
      <c r="AK245" s="16"/>
      <c r="AL245" s="16"/>
    </row>
    <row r="246" spans="1:38" ht="70.5" customHeight="1">
      <c r="A246" s="18"/>
      <c r="B246" s="20">
        <v>3110</v>
      </c>
      <c r="C246" s="128" t="s">
        <v>55</v>
      </c>
      <c r="D246" s="272" t="s">
        <v>125</v>
      </c>
      <c r="E246" s="207">
        <v>113000</v>
      </c>
      <c r="F246" s="189"/>
      <c r="G246" s="189"/>
      <c r="H246" s="190">
        <f t="shared" si="106"/>
        <v>112900</v>
      </c>
      <c r="I246" s="190">
        <v>112900</v>
      </c>
      <c r="J246" s="213"/>
      <c r="K246" s="213"/>
      <c r="L246" s="213"/>
      <c r="M246" s="213"/>
      <c r="N246" s="199"/>
      <c r="O246" s="189"/>
      <c r="P246" s="189"/>
      <c r="Q246" s="189"/>
      <c r="R246" s="189"/>
      <c r="S246" s="189"/>
      <c r="T246" s="189"/>
      <c r="U246" s="189"/>
      <c r="V246" s="199">
        <f t="shared" si="107"/>
        <v>0</v>
      </c>
      <c r="W246" s="188">
        <v>112900</v>
      </c>
      <c r="X246" s="189">
        <f t="shared" si="108"/>
        <v>100</v>
      </c>
      <c r="Y246" s="189">
        <f t="shared" si="96"/>
        <v>99.911504424778755</v>
      </c>
      <c r="Z246" s="42"/>
      <c r="AA246" s="42"/>
      <c r="AB246" s="42"/>
      <c r="AC246" s="42"/>
      <c r="AD246" s="42"/>
      <c r="AE246" s="42"/>
      <c r="AF246" s="42"/>
      <c r="AG246" s="16"/>
      <c r="AH246" s="16"/>
      <c r="AI246" s="16"/>
      <c r="AJ246" s="16"/>
      <c r="AK246" s="16"/>
      <c r="AL246" s="16"/>
    </row>
    <row r="247" spans="1:38" ht="68.25" customHeight="1">
      <c r="A247" s="18"/>
      <c r="B247" s="20">
        <v>3110</v>
      </c>
      <c r="C247" s="128" t="s">
        <v>55</v>
      </c>
      <c r="D247" s="272" t="s">
        <v>126</v>
      </c>
      <c r="E247" s="207">
        <v>16000</v>
      </c>
      <c r="F247" s="189"/>
      <c r="G247" s="189"/>
      <c r="H247" s="190">
        <f t="shared" si="106"/>
        <v>15796</v>
      </c>
      <c r="I247" s="190">
        <v>15796</v>
      </c>
      <c r="J247" s="213"/>
      <c r="K247" s="213"/>
      <c r="L247" s="213"/>
      <c r="M247" s="213"/>
      <c r="N247" s="199"/>
      <c r="O247" s="189"/>
      <c r="P247" s="189"/>
      <c r="Q247" s="189"/>
      <c r="R247" s="189"/>
      <c r="S247" s="189"/>
      <c r="T247" s="189"/>
      <c r="U247" s="189"/>
      <c r="V247" s="199">
        <f t="shared" si="107"/>
        <v>0</v>
      </c>
      <c r="W247" s="188">
        <v>15796</v>
      </c>
      <c r="X247" s="189">
        <f t="shared" si="108"/>
        <v>204</v>
      </c>
      <c r="Y247" s="189">
        <f t="shared" si="96"/>
        <v>98.724999999999994</v>
      </c>
      <c r="Z247" s="42"/>
      <c r="AA247" s="42"/>
      <c r="AB247" s="42"/>
      <c r="AC247" s="42"/>
      <c r="AD247" s="42"/>
      <c r="AE247" s="42"/>
      <c r="AF247" s="42"/>
      <c r="AG247" s="16"/>
      <c r="AH247" s="16"/>
      <c r="AI247" s="16"/>
      <c r="AJ247" s="16"/>
      <c r="AK247" s="16"/>
      <c r="AL247" s="16"/>
    </row>
    <row r="248" spans="1:38" ht="90" customHeight="1">
      <c r="A248" s="18"/>
      <c r="B248" s="20">
        <v>3110</v>
      </c>
      <c r="C248" s="128" t="s">
        <v>55</v>
      </c>
      <c r="D248" s="256" t="s">
        <v>284</v>
      </c>
      <c r="E248" s="207">
        <v>118000</v>
      </c>
      <c r="F248" s="189"/>
      <c r="G248" s="189"/>
      <c r="H248" s="190">
        <f t="shared" si="106"/>
        <v>112500</v>
      </c>
      <c r="I248" s="190">
        <v>42500</v>
      </c>
      <c r="J248" s="213">
        <v>70000</v>
      </c>
      <c r="K248" s="213"/>
      <c r="L248" s="213"/>
      <c r="M248" s="213"/>
      <c r="N248" s="199"/>
      <c r="O248" s="189"/>
      <c r="P248" s="189"/>
      <c r="Q248" s="189"/>
      <c r="R248" s="189"/>
      <c r="S248" s="189"/>
      <c r="T248" s="189"/>
      <c r="U248" s="189"/>
      <c r="V248" s="199">
        <f t="shared" si="107"/>
        <v>70000</v>
      </c>
      <c r="W248" s="188">
        <v>112500</v>
      </c>
      <c r="X248" s="189">
        <f t="shared" si="108"/>
        <v>5500</v>
      </c>
      <c r="Y248" s="189">
        <f t="shared" si="96"/>
        <v>95.33898305084746</v>
      </c>
      <c r="Z248" s="42"/>
      <c r="AA248" s="42"/>
      <c r="AB248" s="42"/>
      <c r="AC248" s="42"/>
      <c r="AD248" s="42"/>
      <c r="AE248" s="42"/>
      <c r="AF248" s="42"/>
      <c r="AG248" s="16"/>
      <c r="AH248" s="16"/>
      <c r="AI248" s="16"/>
      <c r="AJ248" s="16"/>
      <c r="AK248" s="16"/>
      <c r="AL248" s="16"/>
    </row>
    <row r="249" spans="1:38" ht="63.75" customHeight="1">
      <c r="A249" s="18"/>
      <c r="B249" s="20">
        <v>3110</v>
      </c>
      <c r="C249" s="128" t="s">
        <v>55</v>
      </c>
      <c r="D249" s="256" t="s">
        <v>273</v>
      </c>
      <c r="E249" s="207">
        <v>124799</v>
      </c>
      <c r="F249" s="189"/>
      <c r="G249" s="189"/>
      <c r="H249" s="190">
        <f t="shared" si="106"/>
        <v>124790</v>
      </c>
      <c r="I249" s="190">
        <v>124790</v>
      </c>
      <c r="J249" s="213"/>
      <c r="K249" s="213"/>
      <c r="L249" s="213"/>
      <c r="M249" s="213"/>
      <c r="N249" s="199"/>
      <c r="O249" s="189"/>
      <c r="P249" s="189"/>
      <c r="Q249" s="189"/>
      <c r="R249" s="189"/>
      <c r="S249" s="189"/>
      <c r="T249" s="189"/>
      <c r="U249" s="189"/>
      <c r="V249" s="199">
        <f t="shared" si="107"/>
        <v>0</v>
      </c>
      <c r="W249" s="188">
        <v>124790</v>
      </c>
      <c r="X249" s="189">
        <f t="shared" si="108"/>
        <v>9</v>
      </c>
      <c r="Y249" s="189">
        <f t="shared" si="96"/>
        <v>99.992788403753238</v>
      </c>
      <c r="Z249" s="42"/>
      <c r="AA249" s="42"/>
      <c r="AB249" s="42"/>
      <c r="AC249" s="42"/>
      <c r="AD249" s="42"/>
      <c r="AE249" s="42"/>
      <c r="AF249" s="42"/>
      <c r="AG249" s="16"/>
      <c r="AH249" s="16"/>
      <c r="AI249" s="16"/>
      <c r="AJ249" s="16"/>
      <c r="AK249" s="16"/>
      <c r="AL249" s="16"/>
    </row>
    <row r="250" spans="1:38" ht="69.75" customHeight="1">
      <c r="A250" s="153"/>
      <c r="B250" s="20">
        <v>3110</v>
      </c>
      <c r="C250" s="128" t="s">
        <v>55</v>
      </c>
      <c r="D250" s="256" t="s">
        <v>163</v>
      </c>
      <c r="E250" s="207">
        <f>99999-4999</f>
        <v>95000</v>
      </c>
      <c r="F250" s="215"/>
      <c r="G250" s="215"/>
      <c r="H250" s="190">
        <f t="shared" si="106"/>
        <v>95000</v>
      </c>
      <c r="I250" s="214">
        <v>95000</v>
      </c>
      <c r="J250" s="364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199">
        <f t="shared" si="107"/>
        <v>0</v>
      </c>
      <c r="W250" s="214">
        <v>95000</v>
      </c>
      <c r="X250" s="189">
        <f t="shared" si="108"/>
        <v>0</v>
      </c>
      <c r="Y250" s="189">
        <f t="shared" si="96"/>
        <v>100</v>
      </c>
      <c r="Z250" s="42"/>
      <c r="AA250" s="42"/>
      <c r="AB250" s="42"/>
      <c r="AC250" s="42"/>
      <c r="AD250" s="42"/>
      <c r="AE250" s="42"/>
      <c r="AF250" s="42"/>
      <c r="AG250" s="16"/>
      <c r="AH250" s="16"/>
      <c r="AI250" s="16"/>
      <c r="AJ250" s="16"/>
      <c r="AK250" s="16"/>
      <c r="AL250" s="16"/>
    </row>
    <row r="251" spans="1:38" ht="64.5" customHeight="1">
      <c r="A251" s="18"/>
      <c r="B251" s="20">
        <v>3110</v>
      </c>
      <c r="C251" s="128" t="s">
        <v>55</v>
      </c>
      <c r="D251" s="256" t="s">
        <v>184</v>
      </c>
      <c r="E251" s="207">
        <v>25000</v>
      </c>
      <c r="F251" s="189"/>
      <c r="G251" s="189"/>
      <c r="H251" s="190">
        <f t="shared" si="106"/>
        <v>25000</v>
      </c>
      <c r="I251" s="190">
        <v>25000</v>
      </c>
      <c r="J251" s="213"/>
      <c r="K251" s="213"/>
      <c r="L251" s="213"/>
      <c r="M251" s="213"/>
      <c r="N251" s="199"/>
      <c r="O251" s="189"/>
      <c r="P251" s="189"/>
      <c r="Q251" s="189"/>
      <c r="R251" s="189"/>
      <c r="S251" s="189"/>
      <c r="T251" s="189"/>
      <c r="U251" s="189"/>
      <c r="V251" s="199">
        <f t="shared" si="107"/>
        <v>0</v>
      </c>
      <c r="W251" s="188">
        <v>25000</v>
      </c>
      <c r="X251" s="189">
        <f t="shared" si="108"/>
        <v>0</v>
      </c>
      <c r="Y251" s="189">
        <f t="shared" si="96"/>
        <v>100</v>
      </c>
      <c r="Z251" s="42"/>
      <c r="AA251" s="42"/>
      <c r="AB251" s="42"/>
      <c r="AC251" s="42"/>
      <c r="AD251" s="42"/>
      <c r="AE251" s="42"/>
      <c r="AF251" s="42"/>
      <c r="AG251" s="16"/>
      <c r="AH251" s="16"/>
      <c r="AI251" s="16"/>
      <c r="AJ251" s="16"/>
      <c r="AK251" s="16"/>
      <c r="AL251" s="16"/>
    </row>
    <row r="252" spans="1:38" ht="64.5" customHeight="1">
      <c r="A252" s="18"/>
      <c r="B252" s="20">
        <v>3110</v>
      </c>
      <c r="C252" s="128" t="s">
        <v>55</v>
      </c>
      <c r="D252" s="256" t="s">
        <v>203</v>
      </c>
      <c r="E252" s="207">
        <v>32000</v>
      </c>
      <c r="F252" s="189"/>
      <c r="G252" s="189"/>
      <c r="H252" s="190">
        <f t="shared" si="106"/>
        <v>32000</v>
      </c>
      <c r="I252" s="190">
        <v>32000</v>
      </c>
      <c r="J252" s="213"/>
      <c r="K252" s="213"/>
      <c r="L252" s="213"/>
      <c r="M252" s="213"/>
      <c r="N252" s="199"/>
      <c r="O252" s="189"/>
      <c r="P252" s="189"/>
      <c r="Q252" s="189"/>
      <c r="R252" s="189"/>
      <c r="S252" s="189"/>
      <c r="T252" s="189"/>
      <c r="U252" s="189"/>
      <c r="V252" s="199">
        <f t="shared" si="107"/>
        <v>0</v>
      </c>
      <c r="W252" s="188">
        <v>32000</v>
      </c>
      <c r="X252" s="189">
        <f t="shared" si="108"/>
        <v>0</v>
      </c>
      <c r="Y252" s="189">
        <f t="shared" si="96"/>
        <v>100</v>
      </c>
      <c r="Z252" s="42"/>
      <c r="AA252" s="42"/>
      <c r="AB252" s="42"/>
      <c r="AC252" s="42"/>
      <c r="AD252" s="42"/>
      <c r="AE252" s="42"/>
      <c r="AF252" s="42"/>
      <c r="AG252" s="16"/>
      <c r="AH252" s="16"/>
      <c r="AI252" s="16"/>
      <c r="AJ252" s="16"/>
      <c r="AK252" s="16"/>
      <c r="AL252" s="16"/>
    </row>
    <row r="253" spans="1:38" ht="52.5">
      <c r="A253" s="18"/>
      <c r="B253" s="20">
        <v>3110</v>
      </c>
      <c r="C253" s="128" t="s">
        <v>55</v>
      </c>
      <c r="D253" s="256" t="s">
        <v>212</v>
      </c>
      <c r="E253" s="207">
        <v>45000</v>
      </c>
      <c r="F253" s="189"/>
      <c r="G253" s="189"/>
      <c r="H253" s="190">
        <f t="shared" si="106"/>
        <v>45000</v>
      </c>
      <c r="I253" s="190">
        <v>45000</v>
      </c>
      <c r="J253" s="213"/>
      <c r="K253" s="213"/>
      <c r="L253" s="213"/>
      <c r="M253" s="213"/>
      <c r="N253" s="199"/>
      <c r="O253" s="189"/>
      <c r="P253" s="189"/>
      <c r="Q253" s="189"/>
      <c r="R253" s="189"/>
      <c r="S253" s="189"/>
      <c r="T253" s="189"/>
      <c r="U253" s="189"/>
      <c r="V253" s="199">
        <f t="shared" si="107"/>
        <v>0</v>
      </c>
      <c r="W253" s="188">
        <v>45000</v>
      </c>
      <c r="X253" s="189">
        <f t="shared" si="108"/>
        <v>0</v>
      </c>
      <c r="Y253" s="189">
        <f t="shared" si="96"/>
        <v>100</v>
      </c>
      <c r="Z253" s="42"/>
      <c r="AA253" s="42"/>
      <c r="AB253" s="42"/>
      <c r="AC253" s="42"/>
      <c r="AD253" s="42"/>
      <c r="AE253" s="42"/>
      <c r="AF253" s="42"/>
      <c r="AG253" s="16"/>
      <c r="AH253" s="16"/>
      <c r="AI253" s="16"/>
      <c r="AJ253" s="16"/>
      <c r="AK253" s="16"/>
      <c r="AL253" s="16"/>
    </row>
    <row r="254" spans="1:38" ht="64.5" customHeight="1">
      <c r="A254" s="18"/>
      <c r="B254" s="20">
        <v>3132</v>
      </c>
      <c r="C254" s="128" t="s">
        <v>2</v>
      </c>
      <c r="D254" s="256" t="s">
        <v>185</v>
      </c>
      <c r="E254" s="207">
        <v>1200000</v>
      </c>
      <c r="F254" s="189"/>
      <c r="G254" s="189"/>
      <c r="H254" s="190">
        <f t="shared" si="106"/>
        <v>1198513.28</v>
      </c>
      <c r="I254" s="190">
        <v>33402.53</v>
      </c>
      <c r="J254" s="213">
        <v>1144620.75</v>
      </c>
      <c r="K254" s="213">
        <v>20490</v>
      </c>
      <c r="L254" s="213"/>
      <c r="M254" s="213"/>
      <c r="N254" s="199"/>
      <c r="O254" s="189"/>
      <c r="P254" s="189"/>
      <c r="Q254" s="189"/>
      <c r="R254" s="189"/>
      <c r="S254" s="189"/>
      <c r="T254" s="189"/>
      <c r="U254" s="189"/>
      <c r="V254" s="199">
        <f t="shared" si="107"/>
        <v>1165110.75</v>
      </c>
      <c r="W254" s="188">
        <v>1198513.28</v>
      </c>
      <c r="X254" s="188">
        <f t="shared" si="108"/>
        <v>1486.7199999999721</v>
      </c>
      <c r="Y254" s="189">
        <f>W254*100/E250</f>
        <v>1261.5929263157896</v>
      </c>
      <c r="Z254" s="42"/>
      <c r="AA254" s="42"/>
      <c r="AB254" s="42"/>
      <c r="AC254" s="42"/>
      <c r="AD254" s="42"/>
      <c r="AE254" s="42"/>
      <c r="AF254" s="42"/>
      <c r="AG254" s="16"/>
      <c r="AH254" s="16"/>
      <c r="AI254" s="16"/>
      <c r="AJ254" s="16"/>
      <c r="AK254" s="16"/>
      <c r="AL254" s="16"/>
    </row>
    <row r="255" spans="1:38" ht="64.5" customHeight="1">
      <c r="A255" s="83"/>
      <c r="B255" s="92">
        <v>1117520</v>
      </c>
      <c r="C255" s="345" t="s">
        <v>87</v>
      </c>
      <c r="D255" s="270"/>
      <c r="E255" s="206">
        <f>E256</f>
        <v>15000</v>
      </c>
      <c r="F255" s="206">
        <f t="shared" ref="F255:X255" si="109">F256</f>
        <v>0</v>
      </c>
      <c r="G255" s="206">
        <f t="shared" si="109"/>
        <v>0</v>
      </c>
      <c r="H255" s="206">
        <f t="shared" si="109"/>
        <v>13300</v>
      </c>
      <c r="I255" s="206">
        <f t="shared" si="109"/>
        <v>13300</v>
      </c>
      <c r="J255" s="206">
        <f t="shared" si="109"/>
        <v>0</v>
      </c>
      <c r="K255" s="206">
        <f t="shared" si="109"/>
        <v>0</v>
      </c>
      <c r="L255" s="206">
        <f t="shared" si="109"/>
        <v>0</v>
      </c>
      <c r="M255" s="206">
        <f t="shared" si="109"/>
        <v>0</v>
      </c>
      <c r="N255" s="206">
        <f t="shared" si="109"/>
        <v>0</v>
      </c>
      <c r="O255" s="206">
        <f t="shared" si="109"/>
        <v>0</v>
      </c>
      <c r="P255" s="206">
        <f t="shared" si="109"/>
        <v>0</v>
      </c>
      <c r="Q255" s="206">
        <f t="shared" si="109"/>
        <v>0</v>
      </c>
      <c r="R255" s="206">
        <f t="shared" si="109"/>
        <v>0</v>
      </c>
      <c r="S255" s="206">
        <f t="shared" si="109"/>
        <v>0</v>
      </c>
      <c r="T255" s="206">
        <f t="shared" si="109"/>
        <v>0</v>
      </c>
      <c r="U255" s="206">
        <f t="shared" si="109"/>
        <v>0</v>
      </c>
      <c r="V255" s="206">
        <f t="shared" si="109"/>
        <v>0</v>
      </c>
      <c r="W255" s="206">
        <f t="shared" si="109"/>
        <v>13300</v>
      </c>
      <c r="X255" s="206">
        <f t="shared" si="109"/>
        <v>1700</v>
      </c>
      <c r="Y255" s="189">
        <f>W255*100/E251</f>
        <v>53.2</v>
      </c>
      <c r="Z255" s="42"/>
      <c r="AA255" s="42"/>
      <c r="AB255" s="42"/>
      <c r="AC255" s="42"/>
      <c r="AD255" s="42"/>
      <c r="AE255" s="42"/>
      <c r="AF255" s="42"/>
      <c r="AG255" s="16"/>
      <c r="AH255" s="16"/>
      <c r="AI255" s="16"/>
      <c r="AJ255" s="16"/>
      <c r="AK255" s="16"/>
      <c r="AL255" s="16"/>
    </row>
    <row r="256" spans="1:38" ht="85.5" customHeight="1">
      <c r="A256" s="18"/>
      <c r="B256" s="20"/>
      <c r="C256" s="377" t="s">
        <v>55</v>
      </c>
      <c r="D256" s="274" t="s">
        <v>275</v>
      </c>
      <c r="E256" s="207">
        <v>15000</v>
      </c>
      <c r="F256" s="189"/>
      <c r="G256" s="189"/>
      <c r="H256" s="190">
        <f>I256+V256</f>
        <v>13300</v>
      </c>
      <c r="I256" s="190">
        <v>13300</v>
      </c>
      <c r="J256" s="213"/>
      <c r="K256" s="213"/>
      <c r="L256" s="213"/>
      <c r="M256" s="213"/>
      <c r="N256" s="199"/>
      <c r="O256" s="189"/>
      <c r="P256" s="189"/>
      <c r="Q256" s="189"/>
      <c r="R256" s="189"/>
      <c r="S256" s="189"/>
      <c r="T256" s="189"/>
      <c r="U256" s="189"/>
      <c r="V256" s="199">
        <f>J256+K256+L256</f>
        <v>0</v>
      </c>
      <c r="W256" s="188">
        <v>13300</v>
      </c>
      <c r="X256" s="188">
        <f>E256-H256</f>
        <v>1700</v>
      </c>
      <c r="Y256" s="189">
        <f>W256*100/E252</f>
        <v>41.5625</v>
      </c>
      <c r="Z256" s="42"/>
      <c r="AA256" s="42"/>
      <c r="AB256" s="42"/>
      <c r="AC256" s="42"/>
      <c r="AD256" s="42"/>
      <c r="AE256" s="42"/>
      <c r="AF256" s="42"/>
      <c r="AG256" s="16"/>
      <c r="AH256" s="16"/>
      <c r="AI256" s="16"/>
      <c r="AJ256" s="16"/>
      <c r="AK256" s="16"/>
      <c r="AL256" s="16"/>
    </row>
    <row r="257" spans="1:38" ht="78.75" customHeight="1">
      <c r="A257" s="136"/>
      <c r="B257" s="137" t="s">
        <v>28</v>
      </c>
      <c r="C257" s="237" t="s">
        <v>21</v>
      </c>
      <c r="D257" s="144"/>
      <c r="E257" s="201">
        <f>E270+E277+E289+E293+E300+E325+E327+E343+E357+E359+E279+E283+E272+E275+E323</f>
        <v>40620399.379999995</v>
      </c>
      <c r="F257" s="201">
        <f t="shared" ref="F257:X257" si="110">F270+F277+F289+F293+F300+F325+F327+F343+F357+F359+F279+F283+F272+F275+F323</f>
        <v>0</v>
      </c>
      <c r="G257" s="201">
        <f t="shared" si="110"/>
        <v>0</v>
      </c>
      <c r="H257" s="201">
        <f t="shared" si="110"/>
        <v>35173842.000000007</v>
      </c>
      <c r="I257" s="201">
        <f t="shared" si="110"/>
        <v>29756116.419999998</v>
      </c>
      <c r="J257" s="201">
        <f t="shared" si="110"/>
        <v>3662307.87</v>
      </c>
      <c r="K257" s="201">
        <f t="shared" si="110"/>
        <v>1131749.0999999999</v>
      </c>
      <c r="L257" s="201">
        <f t="shared" si="110"/>
        <v>617432.61</v>
      </c>
      <c r="M257" s="201">
        <f t="shared" si="110"/>
        <v>6236</v>
      </c>
      <c r="N257" s="201">
        <f t="shared" si="110"/>
        <v>0</v>
      </c>
      <c r="O257" s="201">
        <f t="shared" si="110"/>
        <v>0</v>
      </c>
      <c r="P257" s="201">
        <f t="shared" si="110"/>
        <v>0</v>
      </c>
      <c r="Q257" s="201">
        <f t="shared" si="110"/>
        <v>0</v>
      </c>
      <c r="R257" s="201">
        <f t="shared" si="110"/>
        <v>0</v>
      </c>
      <c r="S257" s="201">
        <f t="shared" si="110"/>
        <v>0</v>
      </c>
      <c r="T257" s="201">
        <f t="shared" si="110"/>
        <v>0</v>
      </c>
      <c r="U257" s="201">
        <f t="shared" si="110"/>
        <v>0</v>
      </c>
      <c r="V257" s="201">
        <f t="shared" si="110"/>
        <v>5417725.580000001</v>
      </c>
      <c r="W257" s="201">
        <f t="shared" si="110"/>
        <v>35173842.000000007</v>
      </c>
      <c r="X257" s="201">
        <f t="shared" si="110"/>
        <v>5446557.3799999999</v>
      </c>
      <c r="Y257" s="189">
        <f t="shared" ref="Y257:Y295" si="111">W257*100/E257</f>
        <v>86.591571074799248</v>
      </c>
      <c r="Z257" s="42"/>
      <c r="AA257" s="42"/>
      <c r="AB257" s="42"/>
      <c r="AC257" s="42"/>
      <c r="AD257" s="42"/>
      <c r="AE257" s="42"/>
      <c r="AF257" s="42"/>
      <c r="AG257" s="16"/>
      <c r="AH257" s="16"/>
      <c r="AI257" s="16"/>
      <c r="AJ257" s="16"/>
      <c r="AK257" s="16"/>
      <c r="AL257" s="16"/>
    </row>
    <row r="258" spans="1:38" ht="38.25" hidden="1" customHeight="1">
      <c r="A258" s="83"/>
      <c r="B258" s="86"/>
      <c r="C258" s="93"/>
      <c r="D258" s="87"/>
      <c r="E258" s="206">
        <f>E259</f>
        <v>0</v>
      </c>
      <c r="F258" s="217">
        <f t="shared" ref="F258:X258" si="112">F259</f>
        <v>0</v>
      </c>
      <c r="G258" s="217">
        <f t="shared" si="112"/>
        <v>0</v>
      </c>
      <c r="H258" s="217">
        <f t="shared" si="112"/>
        <v>0</v>
      </c>
      <c r="I258" s="217">
        <f t="shared" si="112"/>
        <v>0</v>
      </c>
      <c r="J258" s="217">
        <f t="shared" si="112"/>
        <v>0</v>
      </c>
      <c r="K258" s="217">
        <f t="shared" si="112"/>
        <v>0</v>
      </c>
      <c r="L258" s="217">
        <f t="shared" si="112"/>
        <v>0</v>
      </c>
      <c r="M258" s="217">
        <f t="shared" si="112"/>
        <v>0</v>
      </c>
      <c r="N258" s="217">
        <f t="shared" si="112"/>
        <v>0</v>
      </c>
      <c r="O258" s="217">
        <f t="shared" si="112"/>
        <v>0</v>
      </c>
      <c r="P258" s="217">
        <f t="shared" si="112"/>
        <v>0</v>
      </c>
      <c r="Q258" s="217">
        <f t="shared" si="112"/>
        <v>0</v>
      </c>
      <c r="R258" s="217">
        <f t="shared" si="112"/>
        <v>0</v>
      </c>
      <c r="S258" s="217">
        <f t="shared" si="112"/>
        <v>0</v>
      </c>
      <c r="T258" s="217">
        <f t="shared" si="112"/>
        <v>0</v>
      </c>
      <c r="U258" s="217">
        <f t="shared" si="112"/>
        <v>0</v>
      </c>
      <c r="V258" s="206">
        <f t="shared" si="112"/>
        <v>0</v>
      </c>
      <c r="W258" s="206">
        <f t="shared" si="112"/>
        <v>0</v>
      </c>
      <c r="X258" s="206">
        <f t="shared" si="112"/>
        <v>0</v>
      </c>
      <c r="Y258" s="189" t="e">
        <f t="shared" si="111"/>
        <v>#DIV/0!</v>
      </c>
      <c r="Z258" s="42"/>
      <c r="AA258" s="42"/>
      <c r="AB258" s="42"/>
      <c r="AC258" s="42"/>
      <c r="AD258" s="42"/>
      <c r="AE258" s="42"/>
      <c r="AF258" s="42"/>
      <c r="AG258" s="16"/>
      <c r="AH258" s="16"/>
      <c r="AI258" s="16"/>
      <c r="AJ258" s="16"/>
      <c r="AK258" s="16"/>
      <c r="AL258" s="16"/>
    </row>
    <row r="259" spans="1:38" ht="35.25" hidden="1" customHeight="1">
      <c r="A259" s="45"/>
      <c r="B259" s="20"/>
      <c r="C259" s="19"/>
      <c r="D259" s="98"/>
      <c r="E259" s="204"/>
      <c r="F259" s="219"/>
      <c r="G259" s="219"/>
      <c r="H259" s="219">
        <f>I259+V259</f>
        <v>0</v>
      </c>
      <c r="I259" s="219"/>
      <c r="J259" s="219"/>
      <c r="K259" s="219"/>
      <c r="L259" s="219"/>
      <c r="M259" s="219"/>
      <c r="N259" s="219"/>
      <c r="O259" s="219"/>
      <c r="P259" s="219"/>
      <c r="Q259" s="219"/>
      <c r="R259" s="219"/>
      <c r="S259" s="219"/>
      <c r="T259" s="219"/>
      <c r="U259" s="219"/>
      <c r="V259" s="204">
        <f>J259+K259+L259+M259+N259+O259+P259+Q259</f>
        <v>0</v>
      </c>
      <c r="W259" s="204"/>
      <c r="X259" s="204">
        <f>E259-H259</f>
        <v>0</v>
      </c>
      <c r="Y259" s="189" t="e">
        <f t="shared" si="111"/>
        <v>#DIV/0!</v>
      </c>
      <c r="Z259" s="42"/>
      <c r="AA259" s="42"/>
      <c r="AB259" s="42"/>
      <c r="AC259" s="42"/>
      <c r="AD259" s="42"/>
      <c r="AE259" s="42"/>
      <c r="AF259" s="42"/>
      <c r="AG259" s="16"/>
      <c r="AH259" s="16"/>
      <c r="AI259" s="16"/>
      <c r="AJ259" s="16"/>
      <c r="AK259" s="16"/>
      <c r="AL259" s="16"/>
    </row>
    <row r="260" spans="1:38" ht="38.25" hidden="1" customHeight="1">
      <c r="A260" s="83"/>
      <c r="B260" s="86"/>
      <c r="C260" s="108"/>
      <c r="D260" s="107"/>
      <c r="E260" s="206">
        <f>E261+E262</f>
        <v>0</v>
      </c>
      <c r="F260" s="206">
        <f t="shared" ref="F260:X260" si="113">F261+F262</f>
        <v>0</v>
      </c>
      <c r="G260" s="206">
        <f t="shared" si="113"/>
        <v>0</v>
      </c>
      <c r="H260" s="206">
        <f t="shared" si="113"/>
        <v>0</v>
      </c>
      <c r="I260" s="206">
        <f t="shared" si="113"/>
        <v>0</v>
      </c>
      <c r="J260" s="206">
        <f t="shared" si="113"/>
        <v>0</v>
      </c>
      <c r="K260" s="206">
        <f t="shared" si="113"/>
        <v>0</v>
      </c>
      <c r="L260" s="206">
        <f t="shared" si="113"/>
        <v>0</v>
      </c>
      <c r="M260" s="206">
        <f t="shared" si="113"/>
        <v>0</v>
      </c>
      <c r="N260" s="206">
        <f t="shared" si="113"/>
        <v>0</v>
      </c>
      <c r="O260" s="206">
        <f t="shared" si="113"/>
        <v>0</v>
      </c>
      <c r="P260" s="206">
        <f t="shared" si="113"/>
        <v>0</v>
      </c>
      <c r="Q260" s="206">
        <f t="shared" si="113"/>
        <v>0</v>
      </c>
      <c r="R260" s="206">
        <f t="shared" si="113"/>
        <v>0</v>
      </c>
      <c r="S260" s="206">
        <f t="shared" si="113"/>
        <v>0</v>
      </c>
      <c r="T260" s="206">
        <f t="shared" si="113"/>
        <v>0</v>
      </c>
      <c r="U260" s="206">
        <f t="shared" si="113"/>
        <v>0</v>
      </c>
      <c r="V260" s="206">
        <f t="shared" si="113"/>
        <v>0</v>
      </c>
      <c r="W260" s="206">
        <f t="shared" si="113"/>
        <v>10077.41</v>
      </c>
      <c r="X260" s="206">
        <f t="shared" si="113"/>
        <v>0</v>
      </c>
      <c r="Y260" s="189" t="e">
        <f t="shared" si="111"/>
        <v>#DIV/0!</v>
      </c>
      <c r="Z260" s="42"/>
      <c r="AA260" s="42"/>
      <c r="AB260" s="42"/>
      <c r="AC260" s="42"/>
      <c r="AD260" s="42"/>
      <c r="AE260" s="42"/>
      <c r="AF260" s="42"/>
      <c r="AG260" s="16"/>
      <c r="AH260" s="16"/>
      <c r="AI260" s="16"/>
      <c r="AJ260" s="16"/>
      <c r="AK260" s="16"/>
      <c r="AL260" s="16"/>
    </row>
    <row r="261" spans="1:38" ht="38.25" hidden="1" customHeight="1">
      <c r="A261" s="45"/>
      <c r="B261" s="80"/>
      <c r="C261" s="19"/>
      <c r="D261" s="98"/>
      <c r="E261" s="204"/>
      <c r="F261" s="220"/>
      <c r="G261" s="220"/>
      <c r="H261" s="204">
        <f>I261+V261</f>
        <v>0</v>
      </c>
      <c r="I261" s="220"/>
      <c r="J261" s="219"/>
      <c r="K261" s="219"/>
      <c r="L261" s="219"/>
      <c r="M261" s="220"/>
      <c r="N261" s="220"/>
      <c r="O261" s="220"/>
      <c r="P261" s="220"/>
      <c r="Q261" s="220"/>
      <c r="R261" s="220"/>
      <c r="S261" s="220"/>
      <c r="T261" s="220"/>
      <c r="U261" s="220"/>
      <c r="V261" s="204">
        <f>J261+K261+L261+M261+N261+O261+P261+Q261</f>
        <v>0</v>
      </c>
      <c r="W261" s="204">
        <v>10077.41</v>
      </c>
      <c r="X261" s="204">
        <f>E261-H261</f>
        <v>0</v>
      </c>
      <c r="Y261" s="189" t="e">
        <f t="shared" si="111"/>
        <v>#DIV/0!</v>
      </c>
      <c r="Z261" s="42"/>
      <c r="AA261" s="42"/>
      <c r="AB261" s="42"/>
      <c r="AC261" s="42"/>
      <c r="AD261" s="42"/>
      <c r="AE261" s="42"/>
      <c r="AF261" s="42"/>
      <c r="AG261" s="16"/>
      <c r="AH261" s="16"/>
      <c r="AI261" s="16"/>
      <c r="AJ261" s="16"/>
      <c r="AK261" s="16"/>
      <c r="AL261" s="16"/>
    </row>
    <row r="262" spans="1:38" ht="60.75" hidden="1" customHeight="1">
      <c r="A262" s="45"/>
      <c r="B262" s="80"/>
      <c r="C262" s="19"/>
      <c r="D262" s="98"/>
      <c r="E262" s="204"/>
      <c r="F262" s="220"/>
      <c r="G262" s="220"/>
      <c r="H262" s="204">
        <f>I262+V262</f>
        <v>0</v>
      </c>
      <c r="I262" s="220"/>
      <c r="J262" s="220"/>
      <c r="K262" s="220"/>
      <c r="L262" s="220"/>
      <c r="M262" s="220"/>
      <c r="N262" s="220"/>
      <c r="O262" s="220"/>
      <c r="P262" s="220"/>
      <c r="Q262" s="220"/>
      <c r="R262" s="220"/>
      <c r="S262" s="220"/>
      <c r="T262" s="220"/>
      <c r="U262" s="220"/>
      <c r="V262" s="204">
        <f>J262+K262+L262+M262+N262+O262+P262+Q262</f>
        <v>0</v>
      </c>
      <c r="W262" s="205"/>
      <c r="X262" s="204">
        <f>E262-H262</f>
        <v>0</v>
      </c>
      <c r="Y262" s="189" t="e">
        <f t="shared" si="111"/>
        <v>#DIV/0!</v>
      </c>
      <c r="Z262" s="42"/>
      <c r="AA262" s="42"/>
      <c r="AB262" s="42"/>
      <c r="AC262" s="42"/>
      <c r="AD262" s="42"/>
      <c r="AE262" s="42"/>
      <c r="AF262" s="42"/>
      <c r="AG262" s="16"/>
      <c r="AH262" s="16"/>
      <c r="AI262" s="16"/>
      <c r="AJ262" s="16"/>
      <c r="AK262" s="16"/>
      <c r="AL262" s="16"/>
    </row>
    <row r="263" spans="1:38" ht="60.75" hidden="1" customHeight="1">
      <c r="A263" s="83"/>
      <c r="B263" s="86"/>
      <c r="C263" s="101"/>
      <c r="D263" s="107"/>
      <c r="E263" s="206">
        <f>E264+E265</f>
        <v>0</v>
      </c>
      <c r="F263" s="206">
        <f t="shared" ref="F263:X263" si="114">F264+F265</f>
        <v>0</v>
      </c>
      <c r="G263" s="206">
        <f t="shared" si="114"/>
        <v>0</v>
      </c>
      <c r="H263" s="206">
        <f t="shared" si="114"/>
        <v>0</v>
      </c>
      <c r="I263" s="206">
        <f t="shared" si="114"/>
        <v>0</v>
      </c>
      <c r="J263" s="206">
        <f t="shared" si="114"/>
        <v>0</v>
      </c>
      <c r="K263" s="206">
        <f t="shared" si="114"/>
        <v>0</v>
      </c>
      <c r="L263" s="206">
        <f t="shared" si="114"/>
        <v>0</v>
      </c>
      <c r="M263" s="206">
        <f t="shared" si="114"/>
        <v>0</v>
      </c>
      <c r="N263" s="206">
        <f t="shared" si="114"/>
        <v>0</v>
      </c>
      <c r="O263" s="206">
        <f t="shared" si="114"/>
        <v>0</v>
      </c>
      <c r="P263" s="206">
        <f t="shared" si="114"/>
        <v>0</v>
      </c>
      <c r="Q263" s="206">
        <f t="shared" si="114"/>
        <v>0</v>
      </c>
      <c r="R263" s="206">
        <f t="shared" si="114"/>
        <v>0</v>
      </c>
      <c r="S263" s="206">
        <f t="shared" si="114"/>
        <v>0</v>
      </c>
      <c r="T263" s="206">
        <f t="shared" si="114"/>
        <v>0</v>
      </c>
      <c r="U263" s="206">
        <f t="shared" si="114"/>
        <v>0</v>
      </c>
      <c r="V263" s="206">
        <f t="shared" si="114"/>
        <v>0</v>
      </c>
      <c r="W263" s="206">
        <f t="shared" si="114"/>
        <v>0</v>
      </c>
      <c r="X263" s="206">
        <f t="shared" si="114"/>
        <v>0</v>
      </c>
      <c r="Y263" s="189" t="e">
        <f t="shared" si="111"/>
        <v>#DIV/0!</v>
      </c>
      <c r="Z263" s="42"/>
      <c r="AA263" s="42"/>
      <c r="AB263" s="42"/>
      <c r="AC263" s="42"/>
      <c r="AD263" s="42"/>
      <c r="AE263" s="42"/>
      <c r="AF263" s="42"/>
      <c r="AG263" s="16"/>
      <c r="AH263" s="16"/>
      <c r="AI263" s="16"/>
      <c r="AJ263" s="16"/>
      <c r="AK263" s="16"/>
      <c r="AL263" s="16"/>
    </row>
    <row r="264" spans="1:38" ht="60.75" hidden="1" customHeight="1">
      <c r="A264" s="45"/>
      <c r="B264" s="80"/>
      <c r="C264" s="19"/>
      <c r="D264" s="98"/>
      <c r="E264" s="204"/>
      <c r="F264" s="220"/>
      <c r="G264" s="220"/>
      <c r="H264" s="204">
        <f>I264+V264</f>
        <v>0</v>
      </c>
      <c r="I264" s="220"/>
      <c r="J264" s="220"/>
      <c r="K264" s="220"/>
      <c r="L264" s="220"/>
      <c r="M264" s="220"/>
      <c r="N264" s="220"/>
      <c r="O264" s="220"/>
      <c r="P264" s="220"/>
      <c r="Q264" s="220"/>
      <c r="R264" s="220"/>
      <c r="S264" s="220"/>
      <c r="T264" s="220"/>
      <c r="U264" s="220"/>
      <c r="V264" s="204">
        <f>J264+K264+L264+M264+N264+O264+P264+Q264+R264</f>
        <v>0</v>
      </c>
      <c r="W264" s="205"/>
      <c r="X264" s="204">
        <f>E264-H264</f>
        <v>0</v>
      </c>
      <c r="Y264" s="189" t="e">
        <f t="shared" si="111"/>
        <v>#DIV/0!</v>
      </c>
      <c r="Z264" s="42"/>
      <c r="AA264" s="42"/>
      <c r="AB264" s="42"/>
      <c r="AC264" s="42"/>
      <c r="AD264" s="42"/>
      <c r="AE264" s="42"/>
      <c r="AF264" s="42"/>
      <c r="AG264" s="16"/>
      <c r="AH264" s="16"/>
      <c r="AI264" s="16"/>
      <c r="AJ264" s="16"/>
      <c r="AK264" s="16"/>
      <c r="AL264" s="16"/>
    </row>
    <row r="265" spans="1:38" ht="60.75" hidden="1" customHeight="1">
      <c r="A265" s="45"/>
      <c r="B265" s="80"/>
      <c r="C265" s="19"/>
      <c r="D265" s="98"/>
      <c r="E265" s="204"/>
      <c r="F265" s="220"/>
      <c r="G265" s="220"/>
      <c r="H265" s="204">
        <f>I265+V265</f>
        <v>0</v>
      </c>
      <c r="I265" s="220"/>
      <c r="J265" s="220"/>
      <c r="K265" s="220"/>
      <c r="L265" s="220"/>
      <c r="M265" s="220"/>
      <c r="N265" s="220"/>
      <c r="O265" s="220"/>
      <c r="P265" s="220"/>
      <c r="Q265" s="220"/>
      <c r="R265" s="220"/>
      <c r="S265" s="220"/>
      <c r="T265" s="220"/>
      <c r="U265" s="220"/>
      <c r="V265" s="204">
        <f>J265+K265+L265+M265+N265+O265+P265+Q265+R265</f>
        <v>0</v>
      </c>
      <c r="W265" s="205"/>
      <c r="X265" s="204">
        <f>E265-H265</f>
        <v>0</v>
      </c>
      <c r="Y265" s="189" t="e">
        <f t="shared" si="111"/>
        <v>#DIV/0!</v>
      </c>
      <c r="Z265" s="42"/>
      <c r="AA265" s="42"/>
      <c r="AB265" s="42"/>
      <c r="AC265" s="42"/>
      <c r="AD265" s="42"/>
      <c r="AE265" s="42"/>
      <c r="AF265" s="42"/>
      <c r="AG265" s="16"/>
      <c r="AH265" s="16"/>
      <c r="AI265" s="16"/>
      <c r="AJ265" s="16"/>
      <c r="AK265" s="16"/>
      <c r="AL265" s="16"/>
    </row>
    <row r="266" spans="1:38" ht="42" hidden="1" customHeight="1">
      <c r="A266" s="83"/>
      <c r="B266" s="66"/>
      <c r="C266" s="67"/>
      <c r="D266" s="90"/>
      <c r="E266" s="206">
        <f>E267</f>
        <v>0</v>
      </c>
      <c r="F266" s="217">
        <f t="shared" ref="F266:X266" si="115">F267</f>
        <v>0</v>
      </c>
      <c r="G266" s="217">
        <f t="shared" si="115"/>
        <v>0</v>
      </c>
      <c r="H266" s="206">
        <f t="shared" si="115"/>
        <v>0</v>
      </c>
      <c r="I266" s="217">
        <f t="shared" si="115"/>
        <v>0</v>
      </c>
      <c r="J266" s="217">
        <f t="shared" si="115"/>
        <v>0</v>
      </c>
      <c r="K266" s="217">
        <f t="shared" si="115"/>
        <v>0</v>
      </c>
      <c r="L266" s="217">
        <f t="shared" si="115"/>
        <v>0</v>
      </c>
      <c r="M266" s="217">
        <f t="shared" si="115"/>
        <v>0</v>
      </c>
      <c r="N266" s="217">
        <f t="shared" si="115"/>
        <v>0</v>
      </c>
      <c r="O266" s="217">
        <f t="shared" si="115"/>
        <v>0</v>
      </c>
      <c r="P266" s="217">
        <f t="shared" si="115"/>
        <v>0</v>
      </c>
      <c r="Q266" s="217">
        <f t="shared" si="115"/>
        <v>0</v>
      </c>
      <c r="R266" s="217">
        <f t="shared" si="115"/>
        <v>0</v>
      </c>
      <c r="S266" s="217">
        <f t="shared" si="115"/>
        <v>0</v>
      </c>
      <c r="T266" s="217">
        <f t="shared" si="115"/>
        <v>0</v>
      </c>
      <c r="U266" s="217">
        <f t="shared" si="115"/>
        <v>0</v>
      </c>
      <c r="V266" s="206">
        <f t="shared" si="115"/>
        <v>0</v>
      </c>
      <c r="W266" s="206">
        <f t="shared" si="115"/>
        <v>0</v>
      </c>
      <c r="X266" s="217">
        <f t="shared" si="115"/>
        <v>0</v>
      </c>
      <c r="Y266" s="189" t="e">
        <f t="shared" si="111"/>
        <v>#DIV/0!</v>
      </c>
      <c r="Z266" s="42"/>
      <c r="AA266" s="42"/>
      <c r="AB266" s="42"/>
      <c r="AC266" s="42"/>
      <c r="AD266" s="42"/>
      <c r="AE266" s="42"/>
      <c r="AF266" s="42"/>
      <c r="AG266" s="16"/>
      <c r="AH266" s="16"/>
      <c r="AI266" s="16"/>
      <c r="AJ266" s="16"/>
      <c r="AK266" s="16"/>
      <c r="AL266" s="16"/>
    </row>
    <row r="267" spans="1:38" ht="36.75" hidden="1" customHeight="1">
      <c r="A267" s="18"/>
      <c r="B267" s="20"/>
      <c r="C267" s="19"/>
      <c r="D267" s="109"/>
      <c r="E267" s="207"/>
      <c r="F267" s="208"/>
      <c r="G267" s="208"/>
      <c r="H267" s="190">
        <f>I267+V267</f>
        <v>0</v>
      </c>
      <c r="I267" s="209"/>
      <c r="J267" s="313"/>
      <c r="K267" s="320"/>
      <c r="L267" s="320"/>
      <c r="M267" s="320"/>
      <c r="N267" s="208"/>
      <c r="O267" s="314"/>
      <c r="P267" s="208"/>
      <c r="Q267" s="208"/>
      <c r="R267" s="208"/>
      <c r="S267" s="208"/>
      <c r="T267" s="208"/>
      <c r="U267" s="208"/>
      <c r="V267" s="199">
        <f>J267+K267+L267+M267+N267+O267+P267+Q267+R267+S267</f>
        <v>0</v>
      </c>
      <c r="W267" s="199"/>
      <c r="X267" s="210">
        <f>E267-H267</f>
        <v>0</v>
      </c>
      <c r="Y267" s="189" t="e">
        <f t="shared" si="111"/>
        <v>#DIV/0!</v>
      </c>
      <c r="Z267" s="42"/>
      <c r="AA267" s="42"/>
      <c r="AB267" s="42"/>
      <c r="AC267" s="42"/>
      <c r="AD267" s="42"/>
      <c r="AE267" s="42"/>
      <c r="AF267" s="42"/>
      <c r="AG267" s="16"/>
      <c r="AH267" s="16"/>
      <c r="AI267" s="16"/>
      <c r="AJ267" s="16"/>
      <c r="AK267" s="16"/>
      <c r="AL267" s="16"/>
    </row>
    <row r="268" spans="1:38" ht="48.75" hidden="1" customHeight="1">
      <c r="A268" s="91"/>
      <c r="B268" s="103"/>
      <c r="C268" s="101"/>
      <c r="D268" s="90"/>
      <c r="E268" s="206">
        <f>E269</f>
        <v>0</v>
      </c>
      <c r="F268" s="206">
        <f t="shared" ref="F268:X268" si="116">F269</f>
        <v>0</v>
      </c>
      <c r="G268" s="206">
        <f t="shared" si="116"/>
        <v>0</v>
      </c>
      <c r="H268" s="206">
        <f t="shared" si="116"/>
        <v>0</v>
      </c>
      <c r="I268" s="206">
        <f t="shared" si="116"/>
        <v>0</v>
      </c>
      <c r="J268" s="206">
        <f t="shared" si="116"/>
        <v>0</v>
      </c>
      <c r="K268" s="206">
        <f t="shared" si="116"/>
        <v>0</v>
      </c>
      <c r="L268" s="206">
        <f t="shared" si="116"/>
        <v>0</v>
      </c>
      <c r="M268" s="206">
        <f t="shared" si="116"/>
        <v>0</v>
      </c>
      <c r="N268" s="206">
        <f t="shared" si="116"/>
        <v>0</v>
      </c>
      <c r="O268" s="206">
        <f t="shared" si="116"/>
        <v>0</v>
      </c>
      <c r="P268" s="206">
        <f t="shared" si="116"/>
        <v>0</v>
      </c>
      <c r="Q268" s="206">
        <f t="shared" si="116"/>
        <v>0</v>
      </c>
      <c r="R268" s="206">
        <f t="shared" si="116"/>
        <v>0</v>
      </c>
      <c r="S268" s="206">
        <f t="shared" si="116"/>
        <v>0</v>
      </c>
      <c r="T268" s="206">
        <f t="shared" si="116"/>
        <v>0</v>
      </c>
      <c r="U268" s="206">
        <f t="shared" si="116"/>
        <v>0</v>
      </c>
      <c r="V268" s="206">
        <f t="shared" si="116"/>
        <v>0</v>
      </c>
      <c r="W268" s="206">
        <f t="shared" si="116"/>
        <v>0</v>
      </c>
      <c r="X268" s="206">
        <f t="shared" si="116"/>
        <v>0</v>
      </c>
      <c r="Y268" s="189" t="e">
        <f t="shared" si="111"/>
        <v>#DIV/0!</v>
      </c>
      <c r="Z268" s="42"/>
      <c r="AA268" s="42"/>
      <c r="AB268" s="42"/>
      <c r="AC268" s="42"/>
      <c r="AD268" s="42"/>
      <c r="AE268" s="42"/>
      <c r="AF268" s="42"/>
      <c r="AG268" s="16"/>
      <c r="AH268" s="16"/>
      <c r="AI268" s="16"/>
      <c r="AJ268" s="16"/>
      <c r="AK268" s="16"/>
      <c r="AL268" s="16"/>
    </row>
    <row r="269" spans="1:38" ht="58.5" hidden="1" customHeight="1">
      <c r="A269" s="18"/>
      <c r="B269" s="20"/>
      <c r="C269" s="19"/>
      <c r="D269" s="106"/>
      <c r="E269" s="207"/>
      <c r="F269" s="208"/>
      <c r="G269" s="208"/>
      <c r="H269" s="190">
        <f>I269+V269</f>
        <v>0</v>
      </c>
      <c r="I269" s="209"/>
      <c r="J269" s="313"/>
      <c r="K269" s="320"/>
      <c r="L269" s="320"/>
      <c r="M269" s="320"/>
      <c r="N269" s="208"/>
      <c r="O269" s="314"/>
      <c r="P269" s="208"/>
      <c r="Q269" s="208"/>
      <c r="R269" s="208"/>
      <c r="S269" s="208"/>
      <c r="T269" s="208"/>
      <c r="U269" s="208"/>
      <c r="V269" s="199">
        <f>J269+K269+L269+M269+N269+O269+P269+Q269+R269+S269</f>
        <v>0</v>
      </c>
      <c r="W269" s="199"/>
      <c r="X269" s="210">
        <f>E269-H269</f>
        <v>0</v>
      </c>
      <c r="Y269" s="189" t="e">
        <f t="shared" si="111"/>
        <v>#DIV/0!</v>
      </c>
      <c r="Z269" s="42"/>
      <c r="AA269" s="42"/>
      <c r="AB269" s="42"/>
      <c r="AC269" s="42"/>
      <c r="AD269" s="42"/>
      <c r="AE269" s="42"/>
      <c r="AF269" s="42"/>
      <c r="AG269" s="16"/>
      <c r="AH269" s="16"/>
      <c r="AI269" s="16"/>
      <c r="AJ269" s="16"/>
      <c r="AK269" s="16"/>
      <c r="AL269" s="16"/>
    </row>
    <row r="270" spans="1:38" ht="81.75" customHeight="1">
      <c r="A270" s="83"/>
      <c r="B270" s="103">
        <v>1210160</v>
      </c>
      <c r="C270" s="124" t="s">
        <v>127</v>
      </c>
      <c r="D270" s="162"/>
      <c r="E270" s="206">
        <f>E271</f>
        <v>1490000</v>
      </c>
      <c r="F270" s="206">
        <f t="shared" ref="F270:X270" si="117">F271</f>
        <v>0</v>
      </c>
      <c r="G270" s="206">
        <f t="shared" si="117"/>
        <v>0</v>
      </c>
      <c r="H270" s="206">
        <f t="shared" si="117"/>
        <v>1490000</v>
      </c>
      <c r="I270" s="206">
        <f t="shared" si="117"/>
        <v>1490000</v>
      </c>
      <c r="J270" s="206">
        <f t="shared" si="117"/>
        <v>0</v>
      </c>
      <c r="K270" s="206">
        <f t="shared" si="117"/>
        <v>0</v>
      </c>
      <c r="L270" s="206">
        <f t="shared" si="117"/>
        <v>0</v>
      </c>
      <c r="M270" s="206">
        <f t="shared" si="117"/>
        <v>0</v>
      </c>
      <c r="N270" s="206">
        <f t="shared" si="117"/>
        <v>0</v>
      </c>
      <c r="O270" s="206">
        <f t="shared" si="117"/>
        <v>0</v>
      </c>
      <c r="P270" s="206">
        <f t="shared" si="117"/>
        <v>0</v>
      </c>
      <c r="Q270" s="206">
        <f t="shared" si="117"/>
        <v>0</v>
      </c>
      <c r="R270" s="206">
        <f t="shared" si="117"/>
        <v>0</v>
      </c>
      <c r="S270" s="206">
        <f t="shared" si="117"/>
        <v>0</v>
      </c>
      <c r="T270" s="206">
        <f t="shared" si="117"/>
        <v>0</v>
      </c>
      <c r="U270" s="206">
        <f t="shared" si="117"/>
        <v>0</v>
      </c>
      <c r="V270" s="206">
        <f t="shared" si="117"/>
        <v>0</v>
      </c>
      <c r="W270" s="206">
        <f t="shared" si="117"/>
        <v>1490000</v>
      </c>
      <c r="X270" s="206">
        <f t="shared" si="117"/>
        <v>0</v>
      </c>
      <c r="Y270" s="189">
        <f t="shared" si="111"/>
        <v>100</v>
      </c>
      <c r="Z270" s="42"/>
      <c r="AA270" s="42"/>
      <c r="AB270" s="42"/>
      <c r="AC270" s="42"/>
      <c r="AD270" s="42"/>
      <c r="AE270" s="42"/>
      <c r="AF270" s="42"/>
      <c r="AG270" s="16"/>
      <c r="AH270" s="16"/>
      <c r="AI270" s="16"/>
      <c r="AJ270" s="16"/>
      <c r="AK270" s="16"/>
      <c r="AL270" s="16"/>
    </row>
    <row r="271" spans="1:38" ht="45" customHeight="1">
      <c r="A271" s="153"/>
      <c r="B271" s="171">
        <v>3110</v>
      </c>
      <c r="C271" s="154" t="s">
        <v>55</v>
      </c>
      <c r="D271" s="286" t="s">
        <v>128</v>
      </c>
      <c r="E271" s="214">
        <v>1490000</v>
      </c>
      <c r="F271" s="215"/>
      <c r="G271" s="215"/>
      <c r="H271" s="214">
        <f>I271+V271</f>
        <v>1490000</v>
      </c>
      <c r="I271" s="214">
        <v>1490000</v>
      </c>
      <c r="J271" s="214"/>
      <c r="K271" s="215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>
        <f>J271+K271+L271</f>
        <v>0</v>
      </c>
      <c r="W271" s="214">
        <v>1490000</v>
      </c>
      <c r="X271" s="214">
        <f>E271-H271</f>
        <v>0</v>
      </c>
      <c r="Y271" s="189">
        <f t="shared" si="111"/>
        <v>100</v>
      </c>
      <c r="Z271" s="42"/>
      <c r="AA271" s="42"/>
      <c r="AB271" s="42"/>
      <c r="AC271" s="42"/>
      <c r="AD271" s="42"/>
      <c r="AE271" s="42"/>
      <c r="AF271" s="42"/>
      <c r="AG271" s="16"/>
      <c r="AH271" s="16"/>
      <c r="AI271" s="16"/>
      <c r="AJ271" s="16"/>
      <c r="AK271" s="16"/>
      <c r="AL271" s="16"/>
    </row>
    <row r="272" spans="1:38" ht="67.5" customHeight="1">
      <c r="A272" s="83"/>
      <c r="B272" s="103">
        <v>1216011</v>
      </c>
      <c r="C272" s="124" t="s">
        <v>164</v>
      </c>
      <c r="D272" s="302"/>
      <c r="E272" s="206">
        <f>E273+E274</f>
        <v>795106</v>
      </c>
      <c r="F272" s="206">
        <f t="shared" ref="F272:X272" si="118">F273+F274</f>
        <v>0</v>
      </c>
      <c r="G272" s="206">
        <f t="shared" si="118"/>
        <v>0</v>
      </c>
      <c r="H272" s="206">
        <f t="shared" si="118"/>
        <v>405229.45</v>
      </c>
      <c r="I272" s="206">
        <f t="shared" si="118"/>
        <v>0</v>
      </c>
      <c r="J272" s="206">
        <f t="shared" si="118"/>
        <v>272000</v>
      </c>
      <c r="K272" s="206">
        <f t="shared" si="118"/>
        <v>11702.43</v>
      </c>
      <c r="L272" s="206">
        <f t="shared" si="118"/>
        <v>121527.02</v>
      </c>
      <c r="M272" s="206">
        <f t="shared" si="118"/>
        <v>0</v>
      </c>
      <c r="N272" s="206">
        <f t="shared" si="118"/>
        <v>0</v>
      </c>
      <c r="O272" s="206">
        <f t="shared" si="118"/>
        <v>0</v>
      </c>
      <c r="P272" s="206">
        <f t="shared" si="118"/>
        <v>0</v>
      </c>
      <c r="Q272" s="206">
        <f t="shared" si="118"/>
        <v>0</v>
      </c>
      <c r="R272" s="206">
        <f t="shared" si="118"/>
        <v>0</v>
      </c>
      <c r="S272" s="206">
        <f t="shared" si="118"/>
        <v>0</v>
      </c>
      <c r="T272" s="206">
        <f t="shared" si="118"/>
        <v>0</v>
      </c>
      <c r="U272" s="206">
        <f t="shared" si="118"/>
        <v>0</v>
      </c>
      <c r="V272" s="206">
        <f t="shared" si="118"/>
        <v>405229.45</v>
      </c>
      <c r="W272" s="206">
        <f t="shared" si="118"/>
        <v>405229.45</v>
      </c>
      <c r="X272" s="206">
        <f t="shared" si="118"/>
        <v>389876.55</v>
      </c>
      <c r="Y272" s="189">
        <f t="shared" si="111"/>
        <v>50.965462466639671</v>
      </c>
      <c r="Z272" s="42"/>
      <c r="AA272" s="42"/>
      <c r="AB272" s="42"/>
      <c r="AC272" s="42"/>
      <c r="AD272" s="42"/>
      <c r="AE272" s="42"/>
      <c r="AF272" s="42"/>
      <c r="AG272" s="16"/>
      <c r="AH272" s="16"/>
      <c r="AI272" s="16"/>
      <c r="AJ272" s="16"/>
      <c r="AK272" s="16"/>
      <c r="AL272" s="16"/>
    </row>
    <row r="273" spans="1:38" ht="67.5" customHeight="1">
      <c r="A273" s="153"/>
      <c r="B273" s="171">
        <v>3131</v>
      </c>
      <c r="C273" s="303" t="s">
        <v>70</v>
      </c>
      <c r="D273" s="172" t="s">
        <v>165</v>
      </c>
      <c r="E273" s="214">
        <v>555800</v>
      </c>
      <c r="F273" s="215"/>
      <c r="G273" s="215"/>
      <c r="H273" s="214">
        <f>I273+V273</f>
        <v>405229.45</v>
      </c>
      <c r="I273" s="215"/>
      <c r="J273" s="214">
        <v>272000</v>
      </c>
      <c r="K273" s="214">
        <v>11702.43</v>
      </c>
      <c r="L273" s="214">
        <v>121527.02</v>
      </c>
      <c r="M273" s="215"/>
      <c r="N273" s="215"/>
      <c r="O273" s="215"/>
      <c r="P273" s="215"/>
      <c r="Q273" s="215"/>
      <c r="R273" s="215"/>
      <c r="S273" s="215"/>
      <c r="T273" s="215"/>
      <c r="U273" s="215"/>
      <c r="V273" s="214">
        <f>J273+K273+L273</f>
        <v>405229.45</v>
      </c>
      <c r="W273" s="214">
        <v>405229.45</v>
      </c>
      <c r="X273" s="214">
        <f>E273-H273</f>
        <v>150570.54999999999</v>
      </c>
      <c r="Y273" s="189">
        <f t="shared" si="111"/>
        <v>72.909220942785169</v>
      </c>
      <c r="Z273" s="42"/>
      <c r="AA273" s="42"/>
      <c r="AB273" s="42"/>
      <c r="AC273" s="42"/>
      <c r="AD273" s="42"/>
      <c r="AE273" s="42"/>
      <c r="AF273" s="42"/>
      <c r="AG273" s="16"/>
      <c r="AH273" s="16"/>
      <c r="AI273" s="16"/>
      <c r="AJ273" s="16"/>
      <c r="AK273" s="16"/>
      <c r="AL273" s="16"/>
    </row>
    <row r="274" spans="1:38" ht="87.75" customHeight="1">
      <c r="A274" s="153"/>
      <c r="B274" s="171">
        <v>3131</v>
      </c>
      <c r="C274" s="303" t="s">
        <v>70</v>
      </c>
      <c r="D274" s="172" t="s">
        <v>186</v>
      </c>
      <c r="E274" s="214">
        <v>239306</v>
      </c>
      <c r="F274" s="215"/>
      <c r="G274" s="215"/>
      <c r="H274" s="214">
        <f>I274+V274</f>
        <v>0</v>
      </c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>
        <f>J274+K274+L274</f>
        <v>0</v>
      </c>
      <c r="W274" s="214">
        <v>0</v>
      </c>
      <c r="X274" s="214">
        <f>E274-H274</f>
        <v>239306</v>
      </c>
      <c r="Y274" s="189">
        <f t="shared" si="111"/>
        <v>0</v>
      </c>
      <c r="Z274" s="42"/>
      <c r="AA274" s="42"/>
      <c r="AB274" s="42"/>
      <c r="AC274" s="42"/>
      <c r="AD274" s="42"/>
      <c r="AE274" s="42"/>
      <c r="AF274" s="42"/>
      <c r="AG274" s="16"/>
      <c r="AH274" s="16"/>
      <c r="AI274" s="16"/>
      <c r="AJ274" s="16"/>
      <c r="AK274" s="16"/>
      <c r="AL274" s="16"/>
    </row>
    <row r="275" spans="1:38" ht="65.25" customHeight="1">
      <c r="A275" s="83"/>
      <c r="B275" s="103">
        <v>1216030</v>
      </c>
      <c r="C275" s="124" t="s">
        <v>187</v>
      </c>
      <c r="D275" s="293"/>
      <c r="E275" s="206">
        <f>E276+E281+E282</f>
        <v>535630</v>
      </c>
      <c r="F275" s="206">
        <f t="shared" ref="F275:X275" si="119">F276+F281+F282</f>
        <v>0</v>
      </c>
      <c r="G275" s="206">
        <f t="shared" si="119"/>
        <v>0</v>
      </c>
      <c r="H275" s="206">
        <f t="shared" si="119"/>
        <v>535620</v>
      </c>
      <c r="I275" s="206">
        <f t="shared" si="119"/>
        <v>400620</v>
      </c>
      <c r="J275" s="206">
        <f t="shared" si="119"/>
        <v>135000</v>
      </c>
      <c r="K275" s="206">
        <f t="shared" si="119"/>
        <v>0</v>
      </c>
      <c r="L275" s="206">
        <f t="shared" si="119"/>
        <v>0</v>
      </c>
      <c r="M275" s="206">
        <f t="shared" si="119"/>
        <v>0</v>
      </c>
      <c r="N275" s="206">
        <f t="shared" si="119"/>
        <v>0</v>
      </c>
      <c r="O275" s="206">
        <f t="shared" si="119"/>
        <v>0</v>
      </c>
      <c r="P275" s="206">
        <f t="shared" si="119"/>
        <v>0</v>
      </c>
      <c r="Q275" s="206">
        <f t="shared" si="119"/>
        <v>0</v>
      </c>
      <c r="R275" s="206">
        <f t="shared" si="119"/>
        <v>0</v>
      </c>
      <c r="S275" s="206">
        <f t="shared" si="119"/>
        <v>0</v>
      </c>
      <c r="T275" s="206">
        <f t="shared" si="119"/>
        <v>0</v>
      </c>
      <c r="U275" s="206">
        <f t="shared" si="119"/>
        <v>0</v>
      </c>
      <c r="V275" s="206">
        <f t="shared" si="119"/>
        <v>135000</v>
      </c>
      <c r="W275" s="206">
        <f t="shared" si="119"/>
        <v>535620</v>
      </c>
      <c r="X275" s="206">
        <f t="shared" si="119"/>
        <v>10</v>
      </c>
      <c r="Y275" s="189">
        <f t="shared" si="111"/>
        <v>99.99813303959823</v>
      </c>
      <c r="Z275" s="42"/>
      <c r="AA275" s="42"/>
      <c r="AB275" s="42"/>
      <c r="AC275" s="42"/>
      <c r="AD275" s="42"/>
      <c r="AE275" s="42"/>
      <c r="AF275" s="42"/>
      <c r="AG275" s="16"/>
      <c r="AH275" s="16"/>
      <c r="AI275" s="16"/>
      <c r="AJ275" s="16"/>
      <c r="AK275" s="16"/>
      <c r="AL275" s="16"/>
    </row>
    <row r="276" spans="1:38" ht="90" customHeight="1">
      <c r="A276" s="153"/>
      <c r="B276" s="171">
        <v>3110</v>
      </c>
      <c r="C276" s="128" t="s">
        <v>55</v>
      </c>
      <c r="D276" s="373" t="s">
        <v>242</v>
      </c>
      <c r="E276" s="214">
        <v>225230</v>
      </c>
      <c r="F276" s="215"/>
      <c r="G276" s="215"/>
      <c r="H276" s="214">
        <f t="shared" ref="H276:H282" si="120">I276+V276</f>
        <v>225220</v>
      </c>
      <c r="I276" s="214">
        <v>225220</v>
      </c>
      <c r="J276" s="214"/>
      <c r="K276" s="215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4">
        <f t="shared" ref="V276:V282" si="121">J276+K276+L276</f>
        <v>0</v>
      </c>
      <c r="W276" s="214">
        <v>225220</v>
      </c>
      <c r="X276" s="214">
        <f>E276-H276</f>
        <v>10</v>
      </c>
      <c r="Y276" s="189">
        <f t="shared" si="111"/>
        <v>99.995560094126006</v>
      </c>
      <c r="Z276" s="42"/>
      <c r="AA276" s="42"/>
      <c r="AB276" s="42"/>
      <c r="AC276" s="42"/>
      <c r="AD276" s="42"/>
      <c r="AE276" s="42"/>
      <c r="AF276" s="42"/>
      <c r="AG276" s="16"/>
      <c r="AH276" s="16"/>
      <c r="AI276" s="16"/>
      <c r="AJ276" s="16"/>
      <c r="AK276" s="16"/>
      <c r="AL276" s="16"/>
    </row>
    <row r="277" spans="1:38" ht="85.5" hidden="1" customHeight="1">
      <c r="A277" s="83"/>
      <c r="B277" s="171">
        <v>3110</v>
      </c>
      <c r="C277" s="128" t="s">
        <v>55</v>
      </c>
      <c r="D277" s="119"/>
      <c r="E277" s="206"/>
      <c r="F277" s="206">
        <f t="shared" ref="F277:W277" si="122">F278</f>
        <v>0</v>
      </c>
      <c r="G277" s="206">
        <f t="shared" si="122"/>
        <v>0</v>
      </c>
      <c r="H277" s="214">
        <f t="shared" si="120"/>
        <v>0</v>
      </c>
      <c r="I277" s="206">
        <f t="shared" si="122"/>
        <v>0</v>
      </c>
      <c r="J277" s="206">
        <f t="shared" si="122"/>
        <v>0</v>
      </c>
      <c r="K277" s="206">
        <f t="shared" si="122"/>
        <v>0</v>
      </c>
      <c r="L277" s="206">
        <f t="shared" si="122"/>
        <v>0</v>
      </c>
      <c r="M277" s="206">
        <f t="shared" si="122"/>
        <v>0</v>
      </c>
      <c r="N277" s="206">
        <f t="shared" si="122"/>
        <v>0</v>
      </c>
      <c r="O277" s="206">
        <f t="shared" si="122"/>
        <v>0</v>
      </c>
      <c r="P277" s="206">
        <f t="shared" si="122"/>
        <v>0</v>
      </c>
      <c r="Q277" s="206">
        <f t="shared" si="122"/>
        <v>0</v>
      </c>
      <c r="R277" s="206">
        <f t="shared" si="122"/>
        <v>0</v>
      </c>
      <c r="S277" s="206">
        <f t="shared" si="122"/>
        <v>0</v>
      </c>
      <c r="T277" s="206">
        <f t="shared" si="122"/>
        <v>0</v>
      </c>
      <c r="U277" s="206">
        <f t="shared" si="122"/>
        <v>0</v>
      </c>
      <c r="V277" s="215">
        <f t="shared" si="121"/>
        <v>0</v>
      </c>
      <c r="W277" s="206">
        <f t="shared" si="122"/>
        <v>0</v>
      </c>
      <c r="X277" s="214">
        <f t="shared" ref="X277:X282" si="123">E277-H277</f>
        <v>0</v>
      </c>
      <c r="Y277" s="189" t="e">
        <f t="shared" si="111"/>
        <v>#DIV/0!</v>
      </c>
      <c r="Z277" s="42"/>
      <c r="AA277" s="42"/>
      <c r="AB277" s="42"/>
      <c r="AC277" s="42"/>
      <c r="AD277" s="42"/>
      <c r="AE277" s="42"/>
      <c r="AF277" s="42"/>
      <c r="AG277" s="16"/>
      <c r="AH277" s="16"/>
      <c r="AI277" s="16"/>
      <c r="AJ277" s="16"/>
      <c r="AK277" s="16"/>
      <c r="AL277" s="16"/>
    </row>
    <row r="278" spans="1:38" ht="96" hidden="1" customHeight="1">
      <c r="A278" s="18"/>
      <c r="B278" s="171">
        <v>3110</v>
      </c>
      <c r="C278" s="128" t="s">
        <v>55</v>
      </c>
      <c r="D278" s="256"/>
      <c r="E278" s="207"/>
      <c r="F278" s="208"/>
      <c r="G278" s="208"/>
      <c r="H278" s="214">
        <f t="shared" si="120"/>
        <v>0</v>
      </c>
      <c r="I278" s="209"/>
      <c r="J278" s="313"/>
      <c r="K278" s="320"/>
      <c r="L278" s="320"/>
      <c r="M278" s="320"/>
      <c r="N278" s="208"/>
      <c r="O278" s="314"/>
      <c r="P278" s="208"/>
      <c r="Q278" s="208"/>
      <c r="R278" s="208"/>
      <c r="S278" s="208"/>
      <c r="T278" s="208"/>
      <c r="U278" s="208"/>
      <c r="V278" s="215">
        <f t="shared" si="121"/>
        <v>0</v>
      </c>
      <c r="W278" s="199">
        <v>0</v>
      </c>
      <c r="X278" s="214">
        <f t="shared" si="123"/>
        <v>0</v>
      </c>
      <c r="Y278" s="189" t="e">
        <f t="shared" si="111"/>
        <v>#DIV/0!</v>
      </c>
      <c r="Z278" s="42"/>
      <c r="AA278" s="42"/>
      <c r="AB278" s="42"/>
      <c r="AC278" s="42"/>
      <c r="AD278" s="42"/>
      <c r="AE278" s="42"/>
      <c r="AF278" s="42"/>
      <c r="AG278" s="16"/>
      <c r="AH278" s="16"/>
      <c r="AI278" s="16"/>
      <c r="AJ278" s="16"/>
      <c r="AK278" s="16"/>
      <c r="AL278" s="16"/>
    </row>
    <row r="279" spans="1:38" ht="84" hidden="1" customHeight="1">
      <c r="A279" s="83"/>
      <c r="B279" s="171">
        <v>3110</v>
      </c>
      <c r="C279" s="128" t="s">
        <v>55</v>
      </c>
      <c r="D279" s="302"/>
      <c r="E279" s="206"/>
      <c r="F279" s="206">
        <f t="shared" ref="F279:W279" si="124">F280</f>
        <v>0</v>
      </c>
      <c r="G279" s="206">
        <f t="shared" si="124"/>
        <v>0</v>
      </c>
      <c r="H279" s="214">
        <f t="shared" si="120"/>
        <v>0</v>
      </c>
      <c r="I279" s="206">
        <f t="shared" si="124"/>
        <v>0</v>
      </c>
      <c r="J279" s="206">
        <f t="shared" si="124"/>
        <v>0</v>
      </c>
      <c r="K279" s="206">
        <f t="shared" si="124"/>
        <v>0</v>
      </c>
      <c r="L279" s="206">
        <f t="shared" si="124"/>
        <v>0</v>
      </c>
      <c r="M279" s="206">
        <f t="shared" si="124"/>
        <v>0</v>
      </c>
      <c r="N279" s="206">
        <f t="shared" si="124"/>
        <v>0</v>
      </c>
      <c r="O279" s="206">
        <f t="shared" si="124"/>
        <v>0</v>
      </c>
      <c r="P279" s="206">
        <f t="shared" si="124"/>
        <v>0</v>
      </c>
      <c r="Q279" s="206">
        <f t="shared" si="124"/>
        <v>0</v>
      </c>
      <c r="R279" s="206">
        <f t="shared" si="124"/>
        <v>0</v>
      </c>
      <c r="S279" s="206">
        <f t="shared" si="124"/>
        <v>0</v>
      </c>
      <c r="T279" s="206">
        <f t="shared" si="124"/>
        <v>0</v>
      </c>
      <c r="U279" s="206">
        <f t="shared" si="124"/>
        <v>0</v>
      </c>
      <c r="V279" s="215">
        <f t="shared" si="121"/>
        <v>0</v>
      </c>
      <c r="W279" s="206">
        <f t="shared" si="124"/>
        <v>0</v>
      </c>
      <c r="X279" s="214">
        <f t="shared" si="123"/>
        <v>0</v>
      </c>
      <c r="Y279" s="189" t="e">
        <f t="shared" si="111"/>
        <v>#DIV/0!</v>
      </c>
      <c r="Z279" s="42"/>
      <c r="AA279" s="42"/>
      <c r="AB279" s="42"/>
      <c r="AC279" s="42"/>
      <c r="AD279" s="42"/>
      <c r="AE279" s="42"/>
      <c r="AF279" s="42"/>
      <c r="AG279" s="16"/>
      <c r="AH279" s="16"/>
      <c r="AI279" s="16"/>
      <c r="AJ279" s="16"/>
      <c r="AK279" s="16"/>
      <c r="AL279" s="16"/>
    </row>
    <row r="280" spans="1:38" ht="57.75" hidden="1" customHeight="1">
      <c r="A280" s="18"/>
      <c r="B280" s="171">
        <v>3110</v>
      </c>
      <c r="C280" s="128" t="s">
        <v>55</v>
      </c>
      <c r="D280" s="172"/>
      <c r="E280" s="207"/>
      <c r="F280" s="208"/>
      <c r="G280" s="208"/>
      <c r="H280" s="214">
        <f t="shared" si="120"/>
        <v>0</v>
      </c>
      <c r="I280" s="209"/>
      <c r="J280" s="313"/>
      <c r="K280" s="320"/>
      <c r="L280" s="320"/>
      <c r="M280" s="320"/>
      <c r="N280" s="208"/>
      <c r="O280" s="314"/>
      <c r="P280" s="208"/>
      <c r="Q280" s="208"/>
      <c r="R280" s="208"/>
      <c r="S280" s="208"/>
      <c r="T280" s="208"/>
      <c r="U280" s="208"/>
      <c r="V280" s="215">
        <f t="shared" si="121"/>
        <v>0</v>
      </c>
      <c r="W280" s="199">
        <v>0</v>
      </c>
      <c r="X280" s="214">
        <f t="shared" si="123"/>
        <v>0</v>
      </c>
      <c r="Y280" s="189" t="e">
        <f t="shared" si="111"/>
        <v>#DIV/0!</v>
      </c>
      <c r="Z280" s="42"/>
      <c r="AA280" s="42"/>
      <c r="AB280" s="42"/>
      <c r="AC280" s="42"/>
      <c r="AD280" s="42"/>
      <c r="AE280" s="42"/>
      <c r="AF280" s="42"/>
      <c r="AG280" s="16"/>
      <c r="AH280" s="16"/>
      <c r="AI280" s="16"/>
      <c r="AJ280" s="16"/>
      <c r="AK280" s="16"/>
      <c r="AL280" s="16"/>
    </row>
    <row r="281" spans="1:38" ht="31.5">
      <c r="A281" s="18"/>
      <c r="B281" s="171">
        <v>3110</v>
      </c>
      <c r="C281" s="128" t="s">
        <v>55</v>
      </c>
      <c r="D281" s="172" t="s">
        <v>191</v>
      </c>
      <c r="E281" s="207">
        <v>125900</v>
      </c>
      <c r="F281" s="208"/>
      <c r="G281" s="208"/>
      <c r="H281" s="214">
        <f t="shared" si="120"/>
        <v>125900</v>
      </c>
      <c r="I281" s="190">
        <v>125900</v>
      </c>
      <c r="J281" s="204"/>
      <c r="K281" s="221"/>
      <c r="L281" s="320"/>
      <c r="M281" s="320"/>
      <c r="N281" s="208"/>
      <c r="O281" s="314"/>
      <c r="P281" s="208"/>
      <c r="Q281" s="208"/>
      <c r="R281" s="208"/>
      <c r="S281" s="208"/>
      <c r="T281" s="208"/>
      <c r="U281" s="208"/>
      <c r="V281" s="214">
        <f t="shared" si="121"/>
        <v>0</v>
      </c>
      <c r="W281" s="199">
        <v>125900</v>
      </c>
      <c r="X281" s="214">
        <f t="shared" si="123"/>
        <v>0</v>
      </c>
      <c r="Y281" s="189">
        <f t="shared" si="111"/>
        <v>100</v>
      </c>
      <c r="Z281" s="42"/>
      <c r="AA281" s="42"/>
      <c r="AB281" s="42"/>
      <c r="AC281" s="42"/>
      <c r="AD281" s="42"/>
      <c r="AE281" s="42"/>
      <c r="AF281" s="42"/>
      <c r="AG281" s="16"/>
      <c r="AH281" s="16"/>
      <c r="AI281" s="16"/>
      <c r="AJ281" s="16"/>
      <c r="AK281" s="16"/>
      <c r="AL281" s="16"/>
    </row>
    <row r="282" spans="1:38" ht="138" customHeight="1">
      <c r="A282" s="18"/>
      <c r="B282" s="171">
        <v>3110</v>
      </c>
      <c r="C282" s="128" t="s">
        <v>55</v>
      </c>
      <c r="D282" s="373" t="s">
        <v>251</v>
      </c>
      <c r="E282" s="207">
        <v>184500</v>
      </c>
      <c r="F282" s="208"/>
      <c r="G282" s="208"/>
      <c r="H282" s="214">
        <f t="shared" si="120"/>
        <v>184500</v>
      </c>
      <c r="I282" s="190">
        <v>49500</v>
      </c>
      <c r="J282" s="204">
        <v>135000</v>
      </c>
      <c r="K282" s="221"/>
      <c r="L282" s="320"/>
      <c r="M282" s="320"/>
      <c r="N282" s="208"/>
      <c r="O282" s="314"/>
      <c r="P282" s="208"/>
      <c r="Q282" s="208"/>
      <c r="R282" s="208"/>
      <c r="S282" s="208"/>
      <c r="T282" s="208"/>
      <c r="U282" s="208"/>
      <c r="V282" s="214">
        <f t="shared" si="121"/>
        <v>135000</v>
      </c>
      <c r="W282" s="199">
        <v>184500</v>
      </c>
      <c r="X282" s="214">
        <f t="shared" si="123"/>
        <v>0</v>
      </c>
      <c r="Y282" s="189">
        <f t="shared" si="111"/>
        <v>100</v>
      </c>
      <c r="Z282" s="42"/>
      <c r="AA282" s="42"/>
      <c r="AB282" s="42"/>
      <c r="AC282" s="42"/>
      <c r="AD282" s="42"/>
      <c r="AE282" s="42"/>
      <c r="AF282" s="42"/>
      <c r="AG282" s="16"/>
      <c r="AH282" s="16"/>
      <c r="AI282" s="16"/>
      <c r="AJ282" s="16"/>
      <c r="AK282" s="16"/>
      <c r="AL282" s="16"/>
    </row>
    <row r="283" spans="1:38" ht="96" hidden="1" customHeight="1">
      <c r="A283" s="83"/>
      <c r="B283" s="304">
        <v>1217321</v>
      </c>
      <c r="C283" s="93" t="s">
        <v>36</v>
      </c>
      <c r="D283" s="305"/>
      <c r="E283" s="206">
        <f>E284</f>
        <v>0</v>
      </c>
      <c r="F283" s="206">
        <f t="shared" ref="F283:X283" si="125">F284</f>
        <v>0</v>
      </c>
      <c r="G283" s="206">
        <f t="shared" si="125"/>
        <v>0</v>
      </c>
      <c r="H283" s="206">
        <f t="shared" si="125"/>
        <v>0</v>
      </c>
      <c r="I283" s="206">
        <f t="shared" si="125"/>
        <v>0</v>
      </c>
      <c r="J283" s="206">
        <f t="shared" si="125"/>
        <v>0</v>
      </c>
      <c r="K283" s="206">
        <f t="shared" si="125"/>
        <v>0</v>
      </c>
      <c r="L283" s="206">
        <f t="shared" si="125"/>
        <v>0</v>
      </c>
      <c r="M283" s="206">
        <f t="shared" si="125"/>
        <v>0</v>
      </c>
      <c r="N283" s="206">
        <f t="shared" si="125"/>
        <v>0</v>
      </c>
      <c r="O283" s="206">
        <f t="shared" si="125"/>
        <v>0</v>
      </c>
      <c r="P283" s="206">
        <f t="shared" si="125"/>
        <v>0</v>
      </c>
      <c r="Q283" s="206">
        <f t="shared" si="125"/>
        <v>0</v>
      </c>
      <c r="R283" s="206">
        <f t="shared" si="125"/>
        <v>0</v>
      </c>
      <c r="S283" s="206">
        <f t="shared" si="125"/>
        <v>0</v>
      </c>
      <c r="T283" s="206">
        <f t="shared" si="125"/>
        <v>0</v>
      </c>
      <c r="U283" s="206">
        <f t="shared" si="125"/>
        <v>0</v>
      </c>
      <c r="V283" s="206">
        <f t="shared" si="125"/>
        <v>0</v>
      </c>
      <c r="W283" s="206">
        <f t="shared" si="125"/>
        <v>0</v>
      </c>
      <c r="X283" s="206">
        <f t="shared" si="125"/>
        <v>0</v>
      </c>
      <c r="Y283" s="189" t="e">
        <f t="shared" si="111"/>
        <v>#DIV/0!</v>
      </c>
      <c r="Z283" s="42"/>
      <c r="AA283" s="42"/>
      <c r="AB283" s="42"/>
      <c r="AC283" s="42"/>
      <c r="AD283" s="42"/>
      <c r="AE283" s="42"/>
      <c r="AF283" s="42"/>
      <c r="AG283" s="16"/>
      <c r="AH283" s="16"/>
      <c r="AI283" s="16"/>
      <c r="AJ283" s="16"/>
      <c r="AK283" s="16"/>
      <c r="AL283" s="16"/>
    </row>
    <row r="284" spans="1:38" ht="86.25" hidden="1" customHeight="1">
      <c r="A284" s="18"/>
      <c r="B284" s="20">
        <v>3142</v>
      </c>
      <c r="C284" s="122" t="s">
        <v>48</v>
      </c>
      <c r="D284" s="256" t="s">
        <v>169</v>
      </c>
      <c r="E284" s="207"/>
      <c r="F284" s="189"/>
      <c r="G284" s="189"/>
      <c r="H284" s="190">
        <f>I284+V284</f>
        <v>0</v>
      </c>
      <c r="I284" s="190"/>
      <c r="J284" s="213"/>
      <c r="K284" s="221"/>
      <c r="L284" s="221"/>
      <c r="M284" s="221"/>
      <c r="N284" s="189"/>
      <c r="O284" s="189"/>
      <c r="P284" s="189"/>
      <c r="Q284" s="189"/>
      <c r="R284" s="189"/>
      <c r="S284" s="189"/>
      <c r="T284" s="189"/>
      <c r="U284" s="189"/>
      <c r="V284" s="199">
        <f>J284+K284+L284+M284+N284+O284+P284+Q284</f>
        <v>0</v>
      </c>
      <c r="W284" s="199">
        <v>0</v>
      </c>
      <c r="X284" s="189">
        <f>E284-H284</f>
        <v>0</v>
      </c>
      <c r="Y284" s="189" t="e">
        <f t="shared" si="111"/>
        <v>#DIV/0!</v>
      </c>
      <c r="Z284" s="42"/>
      <c r="AA284" s="42"/>
      <c r="AB284" s="42"/>
      <c r="AC284" s="42"/>
      <c r="AD284" s="42"/>
      <c r="AE284" s="42"/>
      <c r="AF284" s="42"/>
      <c r="AG284" s="16"/>
      <c r="AH284" s="16"/>
      <c r="AI284" s="16"/>
      <c r="AJ284" s="16"/>
      <c r="AK284" s="16"/>
      <c r="AL284" s="16"/>
    </row>
    <row r="285" spans="1:38" ht="58.5" hidden="1" customHeight="1">
      <c r="A285" s="18"/>
      <c r="B285" s="20"/>
      <c r="C285" s="182"/>
      <c r="D285" s="106"/>
      <c r="E285" s="207"/>
      <c r="F285" s="189"/>
      <c r="G285" s="189"/>
      <c r="H285" s="190">
        <f>I285+V285</f>
        <v>0</v>
      </c>
      <c r="I285" s="190"/>
      <c r="J285" s="213"/>
      <c r="K285" s="221"/>
      <c r="L285" s="221"/>
      <c r="M285" s="221"/>
      <c r="N285" s="189"/>
      <c r="O285" s="189"/>
      <c r="P285" s="189"/>
      <c r="Q285" s="189"/>
      <c r="R285" s="189"/>
      <c r="S285" s="189"/>
      <c r="T285" s="189"/>
      <c r="U285" s="189"/>
      <c r="V285" s="199">
        <f>J285+K285+L285+M285+N285+O285+P285+Q285</f>
        <v>0</v>
      </c>
      <c r="W285" s="199"/>
      <c r="X285" s="189">
        <f>E285-H285</f>
        <v>0</v>
      </c>
      <c r="Y285" s="189" t="e">
        <f t="shared" si="111"/>
        <v>#DIV/0!</v>
      </c>
      <c r="Z285" s="42"/>
      <c r="AA285" s="42"/>
      <c r="AB285" s="42"/>
      <c r="AC285" s="42"/>
      <c r="AD285" s="42"/>
      <c r="AE285" s="42"/>
      <c r="AF285" s="42"/>
      <c r="AG285" s="16"/>
      <c r="AH285" s="16"/>
      <c r="AI285" s="16"/>
      <c r="AJ285" s="16"/>
      <c r="AK285" s="16"/>
      <c r="AL285" s="16"/>
    </row>
    <row r="286" spans="1:38" ht="58.5" hidden="1" customHeight="1">
      <c r="A286" s="18"/>
      <c r="B286" s="20"/>
      <c r="C286" s="182"/>
      <c r="D286" s="106"/>
      <c r="E286" s="207"/>
      <c r="F286" s="189"/>
      <c r="G286" s="189"/>
      <c r="H286" s="190">
        <f>I286+V286</f>
        <v>0</v>
      </c>
      <c r="I286" s="190"/>
      <c r="J286" s="213"/>
      <c r="K286" s="221"/>
      <c r="L286" s="221"/>
      <c r="M286" s="221"/>
      <c r="N286" s="189"/>
      <c r="O286" s="189"/>
      <c r="P286" s="189"/>
      <c r="Q286" s="189"/>
      <c r="R286" s="189"/>
      <c r="S286" s="189"/>
      <c r="T286" s="189"/>
      <c r="U286" s="189"/>
      <c r="V286" s="199">
        <f>J286+K286+L286+M286+N286+O286+P286+Q286</f>
        <v>0</v>
      </c>
      <c r="W286" s="199"/>
      <c r="X286" s="189">
        <f>E286-H286</f>
        <v>0</v>
      </c>
      <c r="Y286" s="189" t="e">
        <f t="shared" si="111"/>
        <v>#DIV/0!</v>
      </c>
      <c r="Z286" s="42"/>
      <c r="AA286" s="42"/>
      <c r="AB286" s="42"/>
      <c r="AC286" s="42"/>
      <c r="AD286" s="42"/>
      <c r="AE286" s="42"/>
      <c r="AF286" s="42"/>
      <c r="AG286" s="16"/>
      <c r="AH286" s="16"/>
      <c r="AI286" s="16"/>
      <c r="AJ286" s="16"/>
      <c r="AK286" s="16"/>
      <c r="AL286" s="16"/>
    </row>
    <row r="287" spans="1:38" ht="56.25" hidden="1" customHeight="1">
      <c r="A287" s="18"/>
      <c r="B287" s="20"/>
      <c r="C287" s="182"/>
      <c r="D287" s="106"/>
      <c r="E287" s="207"/>
      <c r="F287" s="189"/>
      <c r="G287" s="189"/>
      <c r="H287" s="190">
        <f>I287+V287</f>
        <v>0</v>
      </c>
      <c r="I287" s="190"/>
      <c r="J287" s="213"/>
      <c r="K287" s="221"/>
      <c r="L287" s="221"/>
      <c r="M287" s="221"/>
      <c r="N287" s="189"/>
      <c r="O287" s="189"/>
      <c r="P287" s="189"/>
      <c r="Q287" s="189"/>
      <c r="R287" s="189"/>
      <c r="S287" s="189"/>
      <c r="T287" s="189"/>
      <c r="U287" s="189"/>
      <c r="V287" s="199">
        <f>J287+K287+L287+M287+N287+O287+P287+Q287</f>
        <v>0</v>
      </c>
      <c r="W287" s="199"/>
      <c r="X287" s="189">
        <f>E287-H287</f>
        <v>0</v>
      </c>
      <c r="Y287" s="189" t="e">
        <f t="shared" si="111"/>
        <v>#DIV/0!</v>
      </c>
      <c r="Z287" s="42"/>
      <c r="AA287" s="42"/>
      <c r="AB287" s="42"/>
      <c r="AC287" s="42"/>
      <c r="AD287" s="42"/>
      <c r="AE287" s="42"/>
      <c r="AF287" s="42"/>
      <c r="AG287" s="16"/>
      <c r="AH287" s="16"/>
      <c r="AI287" s="16"/>
      <c r="AJ287" s="16"/>
      <c r="AK287" s="16"/>
      <c r="AL287" s="16"/>
    </row>
    <row r="288" spans="1:38" ht="90.75" hidden="1" customHeight="1">
      <c r="A288" s="18"/>
      <c r="B288" s="20"/>
      <c r="C288" s="182"/>
      <c r="D288" s="172"/>
      <c r="E288" s="207"/>
      <c r="F288" s="189"/>
      <c r="G288" s="189"/>
      <c r="H288" s="190"/>
      <c r="I288" s="190"/>
      <c r="J288" s="213"/>
      <c r="K288" s="221"/>
      <c r="L288" s="221"/>
      <c r="M288" s="221"/>
      <c r="N288" s="189"/>
      <c r="O288" s="189"/>
      <c r="P288" s="189"/>
      <c r="Q288" s="189"/>
      <c r="R288" s="189"/>
      <c r="S288" s="189"/>
      <c r="T288" s="189"/>
      <c r="U288" s="189"/>
      <c r="V288" s="199">
        <f>J288+K288+L288+M288+N288+O288+P288+Q288</f>
        <v>0</v>
      </c>
      <c r="W288" s="233"/>
      <c r="X288" s="189">
        <f>E288-H288</f>
        <v>0</v>
      </c>
      <c r="Y288" s="189" t="e">
        <f t="shared" si="111"/>
        <v>#DIV/0!</v>
      </c>
      <c r="Z288" s="42"/>
      <c r="AA288" s="42"/>
      <c r="AB288" s="42"/>
      <c r="AC288" s="42"/>
      <c r="AD288" s="42"/>
      <c r="AE288" s="42"/>
      <c r="AF288" s="42"/>
      <c r="AG288" s="16"/>
      <c r="AH288" s="16"/>
      <c r="AI288" s="16"/>
      <c r="AJ288" s="16"/>
      <c r="AK288" s="16"/>
      <c r="AL288" s="16"/>
    </row>
    <row r="289" spans="1:38" ht="39.75" hidden="1" customHeight="1">
      <c r="A289" s="83"/>
      <c r="B289" s="103">
        <v>1217322</v>
      </c>
      <c r="C289" s="299" t="s">
        <v>37</v>
      </c>
      <c r="D289" s="370"/>
      <c r="E289" s="206">
        <f>E290</f>
        <v>0</v>
      </c>
      <c r="F289" s="206">
        <f t="shared" ref="F289:X289" si="126">F290</f>
        <v>0</v>
      </c>
      <c r="G289" s="206">
        <f t="shared" si="126"/>
        <v>0</v>
      </c>
      <c r="H289" s="206">
        <f t="shared" si="126"/>
        <v>0</v>
      </c>
      <c r="I289" s="206">
        <f t="shared" si="126"/>
        <v>0</v>
      </c>
      <c r="J289" s="206">
        <f t="shared" si="126"/>
        <v>0</v>
      </c>
      <c r="K289" s="206">
        <f t="shared" si="126"/>
        <v>0</v>
      </c>
      <c r="L289" s="206">
        <f t="shared" si="126"/>
        <v>0</v>
      </c>
      <c r="M289" s="206">
        <f t="shared" si="126"/>
        <v>0</v>
      </c>
      <c r="N289" s="206">
        <f t="shared" si="126"/>
        <v>0</v>
      </c>
      <c r="O289" s="206">
        <f t="shared" si="126"/>
        <v>0</v>
      </c>
      <c r="P289" s="206">
        <f t="shared" si="126"/>
        <v>0</v>
      </c>
      <c r="Q289" s="206">
        <f t="shared" si="126"/>
        <v>0</v>
      </c>
      <c r="R289" s="206">
        <f t="shared" si="126"/>
        <v>0</v>
      </c>
      <c r="S289" s="206">
        <f t="shared" si="126"/>
        <v>0</v>
      </c>
      <c r="T289" s="206">
        <f t="shared" si="126"/>
        <v>0</v>
      </c>
      <c r="U289" s="206">
        <f t="shared" si="126"/>
        <v>0</v>
      </c>
      <c r="V289" s="206">
        <f t="shared" si="126"/>
        <v>0</v>
      </c>
      <c r="W289" s="206">
        <f t="shared" si="126"/>
        <v>0</v>
      </c>
      <c r="X289" s="206">
        <f t="shared" si="126"/>
        <v>0</v>
      </c>
      <c r="Y289" s="189" t="e">
        <f t="shared" si="111"/>
        <v>#DIV/0!</v>
      </c>
      <c r="Z289" s="42"/>
      <c r="AA289" s="42"/>
      <c r="AB289" s="42"/>
      <c r="AC289" s="42"/>
      <c r="AD289" s="42"/>
      <c r="AE289" s="42"/>
      <c r="AF289" s="42"/>
      <c r="AG289" s="16"/>
      <c r="AH289" s="16"/>
      <c r="AI289" s="16"/>
      <c r="AJ289" s="16"/>
      <c r="AK289" s="16"/>
      <c r="AL289" s="16"/>
    </row>
    <row r="290" spans="1:38" ht="31.5" hidden="1">
      <c r="A290" s="153"/>
      <c r="B290" s="171">
        <v>3142</v>
      </c>
      <c r="C290" s="353" t="s">
        <v>48</v>
      </c>
      <c r="D290" s="98"/>
      <c r="E290" s="214"/>
      <c r="F290" s="215"/>
      <c r="G290" s="215"/>
      <c r="H290" s="190">
        <f>I290+V290</f>
        <v>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199">
        <f>J290+K290+L290+M290+N290+O290+P290+Q290+R290</f>
        <v>0</v>
      </c>
      <c r="W290" s="214">
        <v>0</v>
      </c>
      <c r="X290" s="188">
        <f>E290-H290</f>
        <v>0</v>
      </c>
      <c r="Y290" s="189" t="e">
        <f t="shared" si="111"/>
        <v>#DIV/0!</v>
      </c>
      <c r="Z290" s="42"/>
      <c r="AA290" s="42"/>
      <c r="AB290" s="42"/>
      <c r="AC290" s="42"/>
      <c r="AD290" s="42"/>
      <c r="AE290" s="42"/>
      <c r="AF290" s="42"/>
      <c r="AG290" s="16"/>
      <c r="AH290" s="16"/>
      <c r="AI290" s="16"/>
      <c r="AJ290" s="16"/>
      <c r="AK290" s="16"/>
      <c r="AL290" s="16"/>
    </row>
    <row r="291" spans="1:38" ht="180.75" hidden="1" customHeight="1">
      <c r="A291" s="18"/>
      <c r="B291" s="20"/>
      <c r="C291" s="122"/>
      <c r="D291" s="284"/>
      <c r="E291" s="214"/>
      <c r="F291" s="208"/>
      <c r="G291" s="208"/>
      <c r="H291" s="190">
        <f>I291+V291</f>
        <v>0</v>
      </c>
      <c r="I291" s="209"/>
      <c r="J291" s="313"/>
      <c r="K291" s="320"/>
      <c r="L291" s="320"/>
      <c r="M291" s="320"/>
      <c r="N291" s="208"/>
      <c r="O291" s="314"/>
      <c r="P291" s="208"/>
      <c r="Q291" s="208"/>
      <c r="R291" s="208"/>
      <c r="S291" s="208"/>
      <c r="T291" s="208"/>
      <c r="U291" s="208"/>
      <c r="V291" s="199">
        <f>J291+K291+L291+M291+N291+O291+P291+Q291+R291</f>
        <v>0</v>
      </c>
      <c r="W291" s="199">
        <v>0</v>
      </c>
      <c r="X291" s="367">
        <f>E291-H291</f>
        <v>0</v>
      </c>
      <c r="Y291" s="189" t="e">
        <f t="shared" si="111"/>
        <v>#DIV/0!</v>
      </c>
      <c r="Z291" s="42"/>
      <c r="AA291" s="42"/>
      <c r="AB291" s="42"/>
      <c r="AC291" s="42"/>
      <c r="AD291" s="42"/>
      <c r="AE291" s="42"/>
      <c r="AF291" s="42"/>
      <c r="AG291" s="16"/>
      <c r="AH291" s="16"/>
      <c r="AI291" s="16"/>
      <c r="AJ291" s="16"/>
      <c r="AK291" s="16"/>
      <c r="AL291" s="16"/>
    </row>
    <row r="292" spans="1:38" ht="2.25" hidden="1" customHeight="1">
      <c r="A292" s="83"/>
      <c r="B292" s="103" t="s">
        <v>38</v>
      </c>
      <c r="C292" s="101" t="s">
        <v>39</v>
      </c>
      <c r="D292" s="114"/>
      <c r="E292" s="206" t="e">
        <f>#REF!</f>
        <v>#REF!</v>
      </c>
      <c r="F292" s="206" t="e">
        <f>#REF!</f>
        <v>#REF!</v>
      </c>
      <c r="G292" s="206" t="e">
        <f>#REF!</f>
        <v>#REF!</v>
      </c>
      <c r="H292" s="206" t="e">
        <f>#REF!</f>
        <v>#REF!</v>
      </c>
      <c r="I292" s="206" t="e">
        <f>#REF!</f>
        <v>#REF!</v>
      </c>
      <c r="J292" s="206" t="e">
        <f>#REF!</f>
        <v>#REF!</v>
      </c>
      <c r="K292" s="206" t="e">
        <f>#REF!</f>
        <v>#REF!</v>
      </c>
      <c r="L292" s="206" t="e">
        <f>#REF!</f>
        <v>#REF!</v>
      </c>
      <c r="M292" s="206" t="e">
        <f>#REF!</f>
        <v>#REF!</v>
      </c>
      <c r="N292" s="206" t="e">
        <f>#REF!</f>
        <v>#REF!</v>
      </c>
      <c r="O292" s="206" t="e">
        <f>#REF!</f>
        <v>#REF!</v>
      </c>
      <c r="P292" s="206" t="e">
        <f>#REF!</f>
        <v>#REF!</v>
      </c>
      <c r="Q292" s="206" t="e">
        <f>#REF!</f>
        <v>#REF!</v>
      </c>
      <c r="R292" s="206" t="e">
        <f>#REF!</f>
        <v>#REF!</v>
      </c>
      <c r="S292" s="206" t="e">
        <f>#REF!</f>
        <v>#REF!</v>
      </c>
      <c r="T292" s="206" t="e">
        <f>#REF!</f>
        <v>#REF!</v>
      </c>
      <c r="U292" s="206" t="e">
        <f>#REF!</f>
        <v>#REF!</v>
      </c>
      <c r="V292" s="206" t="e">
        <f>#REF!</f>
        <v>#REF!</v>
      </c>
      <c r="W292" s="206" t="e">
        <f>#REF!</f>
        <v>#REF!</v>
      </c>
      <c r="X292" s="206" t="e">
        <f>#REF!</f>
        <v>#REF!</v>
      </c>
      <c r="Y292" s="189" t="e">
        <f t="shared" si="111"/>
        <v>#REF!</v>
      </c>
      <c r="Z292" s="42"/>
      <c r="AA292" s="42"/>
      <c r="AB292" s="42"/>
      <c r="AC292" s="42"/>
      <c r="AD292" s="42"/>
      <c r="AE292" s="42"/>
      <c r="AF292" s="42"/>
      <c r="AG292" s="16"/>
      <c r="AH292" s="16"/>
      <c r="AI292" s="16"/>
      <c r="AJ292" s="16"/>
      <c r="AK292" s="16"/>
      <c r="AL292" s="16"/>
    </row>
    <row r="293" spans="1:38" ht="51.75" customHeight="1">
      <c r="A293" s="83"/>
      <c r="B293" s="103">
        <v>1217325</v>
      </c>
      <c r="C293" s="133" t="s">
        <v>39</v>
      </c>
      <c r="D293" s="283"/>
      <c r="E293" s="206">
        <f>E294+E295+E296+E297+E298+E299</f>
        <v>1360775</v>
      </c>
      <c r="F293" s="206">
        <f t="shared" ref="F293:X293" si="127">F294+F295+F296+F297+F298+F299</f>
        <v>0</v>
      </c>
      <c r="G293" s="206">
        <f t="shared" si="127"/>
        <v>0</v>
      </c>
      <c r="H293" s="206">
        <f t="shared" si="127"/>
        <v>1259238.2</v>
      </c>
      <c r="I293" s="206">
        <f t="shared" si="127"/>
        <v>1308991.3999999999</v>
      </c>
      <c r="J293" s="206">
        <f t="shared" si="127"/>
        <v>-49753.2</v>
      </c>
      <c r="K293" s="206">
        <f t="shared" si="127"/>
        <v>0</v>
      </c>
      <c r="L293" s="206">
        <f t="shared" si="127"/>
        <v>0</v>
      </c>
      <c r="M293" s="206">
        <f t="shared" si="127"/>
        <v>0</v>
      </c>
      <c r="N293" s="206">
        <f t="shared" si="127"/>
        <v>0</v>
      </c>
      <c r="O293" s="206">
        <f t="shared" si="127"/>
        <v>0</v>
      </c>
      <c r="P293" s="206">
        <f t="shared" si="127"/>
        <v>0</v>
      </c>
      <c r="Q293" s="206">
        <f t="shared" si="127"/>
        <v>0</v>
      </c>
      <c r="R293" s="206">
        <f t="shared" si="127"/>
        <v>0</v>
      </c>
      <c r="S293" s="206">
        <f t="shared" si="127"/>
        <v>0</v>
      </c>
      <c r="T293" s="206">
        <f t="shared" si="127"/>
        <v>0</v>
      </c>
      <c r="U293" s="206">
        <f t="shared" si="127"/>
        <v>0</v>
      </c>
      <c r="V293" s="206">
        <f t="shared" si="127"/>
        <v>-49753.2</v>
      </c>
      <c r="W293" s="206">
        <f t="shared" si="127"/>
        <v>1259238.2</v>
      </c>
      <c r="X293" s="206">
        <f t="shared" si="127"/>
        <v>101536.8</v>
      </c>
      <c r="Y293" s="189">
        <f t="shared" si="111"/>
        <v>92.538310889015449</v>
      </c>
      <c r="Z293" s="42"/>
      <c r="AA293" s="42"/>
      <c r="AB293" s="42"/>
      <c r="AC293" s="42"/>
      <c r="AD293" s="42"/>
      <c r="AE293" s="42"/>
      <c r="AF293" s="42"/>
      <c r="AG293" s="16"/>
      <c r="AH293" s="16"/>
      <c r="AI293" s="16"/>
      <c r="AJ293" s="16"/>
      <c r="AK293" s="16"/>
      <c r="AL293" s="16"/>
    </row>
    <row r="294" spans="1:38" ht="45.75" hidden="1" customHeight="1">
      <c r="A294" s="18"/>
      <c r="B294" s="20">
        <v>3122</v>
      </c>
      <c r="C294" s="128" t="s">
        <v>62</v>
      </c>
      <c r="D294" s="256"/>
      <c r="E294" s="214"/>
      <c r="F294" s="189"/>
      <c r="G294" s="189"/>
      <c r="H294" s="190">
        <f t="shared" ref="H294:H299" si="128">I294+V294</f>
        <v>0</v>
      </c>
      <c r="I294" s="190"/>
      <c r="J294" s="213"/>
      <c r="K294" s="221"/>
      <c r="L294" s="221"/>
      <c r="M294" s="221"/>
      <c r="N294" s="189"/>
      <c r="O294" s="189"/>
      <c r="P294" s="189"/>
      <c r="Q294" s="189"/>
      <c r="R294" s="189"/>
      <c r="S294" s="189"/>
      <c r="T294" s="189"/>
      <c r="U294" s="189"/>
      <c r="V294" s="199">
        <f t="shared" ref="V294:V299" si="129">J294+K294+L294+M294+N294+O294+P294+Q294</f>
        <v>0</v>
      </c>
      <c r="W294" s="188">
        <v>0</v>
      </c>
      <c r="X294" s="188">
        <f>E294-H294</f>
        <v>0</v>
      </c>
      <c r="Y294" s="189" t="e">
        <f t="shared" si="111"/>
        <v>#DIV/0!</v>
      </c>
      <c r="Z294" s="42"/>
      <c r="AA294" s="42"/>
      <c r="AB294" s="42"/>
      <c r="AC294" s="42"/>
      <c r="AD294" s="42"/>
      <c r="AE294" s="42"/>
      <c r="AF294" s="42"/>
      <c r="AG294" s="16"/>
      <c r="AH294" s="16"/>
      <c r="AI294" s="16"/>
      <c r="AJ294" s="16"/>
      <c r="AK294" s="16"/>
      <c r="AL294" s="16"/>
    </row>
    <row r="295" spans="1:38" ht="89.25" customHeight="1">
      <c r="A295" s="18"/>
      <c r="B295" s="20">
        <v>3122</v>
      </c>
      <c r="C295" s="128" t="s">
        <v>62</v>
      </c>
      <c r="D295" s="256" t="s">
        <v>252</v>
      </c>
      <c r="E295" s="214">
        <v>25500</v>
      </c>
      <c r="F295" s="189"/>
      <c r="G295" s="189"/>
      <c r="H295" s="190">
        <f t="shared" si="128"/>
        <v>25200</v>
      </c>
      <c r="I295" s="190">
        <v>25200</v>
      </c>
      <c r="J295" s="213"/>
      <c r="K295" s="221"/>
      <c r="L295" s="221"/>
      <c r="M295" s="221"/>
      <c r="N295" s="189"/>
      <c r="O295" s="189"/>
      <c r="P295" s="189"/>
      <c r="Q295" s="189"/>
      <c r="R295" s="189"/>
      <c r="S295" s="189"/>
      <c r="T295" s="189"/>
      <c r="U295" s="189"/>
      <c r="V295" s="199">
        <f t="shared" si="129"/>
        <v>0</v>
      </c>
      <c r="W295" s="188">
        <v>25200</v>
      </c>
      <c r="X295" s="188">
        <f>E295-H295</f>
        <v>300</v>
      </c>
      <c r="Y295" s="189">
        <f t="shared" si="111"/>
        <v>98.82352941176471</v>
      </c>
      <c r="Z295" s="42"/>
      <c r="AA295" s="42"/>
      <c r="AB295" s="42"/>
      <c r="AC295" s="42"/>
      <c r="AD295" s="42"/>
      <c r="AE295" s="42"/>
      <c r="AF295" s="42"/>
      <c r="AG295" s="16"/>
      <c r="AH295" s="16"/>
      <c r="AI295" s="16"/>
      <c r="AJ295" s="16"/>
      <c r="AK295" s="16"/>
      <c r="AL295" s="16"/>
    </row>
    <row r="296" spans="1:38" ht="43.5" customHeight="1">
      <c r="A296" s="18"/>
      <c r="B296" s="20">
        <v>3122</v>
      </c>
      <c r="C296" s="128" t="s">
        <v>62</v>
      </c>
      <c r="D296" s="98" t="s">
        <v>129</v>
      </c>
      <c r="E296" s="214">
        <v>1185375</v>
      </c>
      <c r="F296" s="189"/>
      <c r="G296" s="189"/>
      <c r="H296" s="190">
        <f t="shared" si="128"/>
        <v>1185375</v>
      </c>
      <c r="I296" s="190">
        <v>1185375</v>
      </c>
      <c r="J296" s="213"/>
      <c r="K296" s="221"/>
      <c r="L296" s="221"/>
      <c r="M296" s="221"/>
      <c r="N296" s="189"/>
      <c r="O296" s="189"/>
      <c r="P296" s="189"/>
      <c r="Q296" s="189"/>
      <c r="R296" s="189"/>
      <c r="S296" s="189"/>
      <c r="T296" s="189"/>
      <c r="U296" s="189"/>
      <c r="V296" s="199">
        <f t="shared" si="129"/>
        <v>0</v>
      </c>
      <c r="W296" s="188">
        <v>1185375</v>
      </c>
      <c r="X296" s="188">
        <f t="shared" ref="X296:X322" si="130">E296-H296</f>
        <v>0</v>
      </c>
      <c r="Y296" s="189">
        <f t="shared" ref="Y296:Y324" si="131">W296*100/E296</f>
        <v>100</v>
      </c>
      <c r="Z296" s="42"/>
      <c r="AA296" s="42"/>
      <c r="AB296" s="42"/>
      <c r="AC296" s="42"/>
      <c r="AD296" s="42"/>
      <c r="AE296" s="42"/>
      <c r="AF296" s="42"/>
      <c r="AG296" s="16"/>
      <c r="AH296" s="16"/>
      <c r="AI296" s="16"/>
      <c r="AJ296" s="16"/>
      <c r="AK296" s="16"/>
      <c r="AL296" s="16"/>
    </row>
    <row r="297" spans="1:38" ht="57" hidden="1" customHeight="1">
      <c r="A297" s="18"/>
      <c r="B297" s="20">
        <v>3142</v>
      </c>
      <c r="C297" s="122" t="s">
        <v>48</v>
      </c>
      <c r="D297" s="256" t="s">
        <v>243</v>
      </c>
      <c r="E297" s="214"/>
      <c r="F297" s="189"/>
      <c r="G297" s="189"/>
      <c r="H297" s="190">
        <f t="shared" si="128"/>
        <v>0</v>
      </c>
      <c r="I297" s="190"/>
      <c r="J297" s="213"/>
      <c r="K297" s="221"/>
      <c r="L297" s="221"/>
      <c r="M297" s="221"/>
      <c r="N297" s="189"/>
      <c r="O297" s="189"/>
      <c r="P297" s="189"/>
      <c r="Q297" s="189"/>
      <c r="R297" s="189"/>
      <c r="S297" s="189"/>
      <c r="T297" s="189"/>
      <c r="U297" s="189"/>
      <c r="V297" s="199">
        <f t="shared" si="129"/>
        <v>0</v>
      </c>
      <c r="W297" s="188">
        <v>0</v>
      </c>
      <c r="X297" s="188">
        <f t="shared" si="130"/>
        <v>0</v>
      </c>
      <c r="Y297" s="189" t="e">
        <f t="shared" si="131"/>
        <v>#DIV/0!</v>
      </c>
      <c r="Z297" s="42"/>
      <c r="AA297" s="42"/>
      <c r="AB297" s="42"/>
      <c r="AC297" s="42"/>
      <c r="AD297" s="42"/>
      <c r="AE297" s="42"/>
      <c r="AF297" s="42"/>
      <c r="AG297" s="16"/>
      <c r="AH297" s="16"/>
      <c r="AI297" s="16"/>
      <c r="AJ297" s="16"/>
      <c r="AK297" s="16"/>
      <c r="AL297" s="16"/>
    </row>
    <row r="298" spans="1:38" ht="51.75" customHeight="1">
      <c r="A298" s="18"/>
      <c r="B298" s="20">
        <v>3142</v>
      </c>
      <c r="C298" s="122" t="s">
        <v>48</v>
      </c>
      <c r="D298" s="256" t="s">
        <v>253</v>
      </c>
      <c r="E298" s="214">
        <v>100000</v>
      </c>
      <c r="F298" s="189"/>
      <c r="G298" s="189"/>
      <c r="H298" s="190">
        <f t="shared" si="128"/>
        <v>48663.199999999997</v>
      </c>
      <c r="I298" s="190">
        <v>98416.4</v>
      </c>
      <c r="J298" s="213">
        <v>-49753.2</v>
      </c>
      <c r="K298" s="221"/>
      <c r="L298" s="221"/>
      <c r="M298" s="221"/>
      <c r="N298" s="189"/>
      <c r="O298" s="189"/>
      <c r="P298" s="189"/>
      <c r="Q298" s="189"/>
      <c r="R298" s="189"/>
      <c r="S298" s="189"/>
      <c r="T298" s="189"/>
      <c r="U298" s="189"/>
      <c r="V298" s="199">
        <f t="shared" si="129"/>
        <v>-49753.2</v>
      </c>
      <c r="W298" s="188">
        <v>48663.199999999997</v>
      </c>
      <c r="X298" s="189">
        <f t="shared" si="130"/>
        <v>51336.800000000003</v>
      </c>
      <c r="Y298" s="189">
        <f t="shared" si="131"/>
        <v>48.663200000000003</v>
      </c>
      <c r="Z298" s="42"/>
      <c r="AA298" s="42"/>
      <c r="AB298" s="42"/>
      <c r="AC298" s="42"/>
      <c r="AD298" s="42"/>
      <c r="AE298" s="42"/>
      <c r="AF298" s="42"/>
      <c r="AG298" s="16"/>
      <c r="AH298" s="16"/>
      <c r="AI298" s="16"/>
      <c r="AJ298" s="16"/>
      <c r="AK298" s="16"/>
      <c r="AL298" s="16"/>
    </row>
    <row r="299" spans="1:38" ht="60.75" customHeight="1">
      <c r="A299" s="18"/>
      <c r="B299" s="20">
        <v>3142</v>
      </c>
      <c r="C299" s="122" t="s">
        <v>48</v>
      </c>
      <c r="D299" s="256" t="s">
        <v>254</v>
      </c>
      <c r="E299" s="214">
        <v>49900</v>
      </c>
      <c r="F299" s="189"/>
      <c r="G299" s="189"/>
      <c r="H299" s="190">
        <f t="shared" si="128"/>
        <v>0</v>
      </c>
      <c r="I299" s="190">
        <v>0</v>
      </c>
      <c r="J299" s="213"/>
      <c r="K299" s="221"/>
      <c r="L299" s="221"/>
      <c r="M299" s="221"/>
      <c r="N299" s="189"/>
      <c r="O299" s="189"/>
      <c r="P299" s="189"/>
      <c r="Q299" s="189"/>
      <c r="R299" s="189"/>
      <c r="S299" s="189"/>
      <c r="T299" s="189"/>
      <c r="U299" s="189"/>
      <c r="V299" s="199">
        <f t="shared" si="129"/>
        <v>0</v>
      </c>
      <c r="W299" s="188">
        <v>0</v>
      </c>
      <c r="X299" s="189">
        <f t="shared" si="130"/>
        <v>49900</v>
      </c>
      <c r="Y299" s="189">
        <f t="shared" si="131"/>
        <v>0</v>
      </c>
      <c r="Z299" s="42"/>
      <c r="AA299" s="42"/>
      <c r="AB299" s="42"/>
      <c r="AC299" s="42"/>
      <c r="AD299" s="42"/>
      <c r="AE299" s="42"/>
      <c r="AF299" s="42"/>
      <c r="AG299" s="16"/>
      <c r="AH299" s="16"/>
      <c r="AI299" s="16"/>
      <c r="AJ299" s="16"/>
      <c r="AK299" s="16"/>
      <c r="AL299" s="16"/>
    </row>
    <row r="300" spans="1:38" ht="43.5" customHeight="1">
      <c r="A300" s="83"/>
      <c r="B300" s="92">
        <v>1217330</v>
      </c>
      <c r="C300" s="124" t="s">
        <v>101</v>
      </c>
      <c r="D300" s="162"/>
      <c r="E300" s="206">
        <f>E301+E302+E303+E304+E305+E306+E307+E308+E313+E315+E319+E320+E321+E309+E310+E311+E316+E317+E318+E322+E312+E314</f>
        <v>6095330</v>
      </c>
      <c r="F300" s="206">
        <f t="shared" ref="F300:X300" si="132">F301+F302+F303+F304+F305+F306+F307+F308+F313+F315+F319+F320+F321+F309+F310+F311+F316+F317+F318+F322+F312+F314</f>
        <v>0</v>
      </c>
      <c r="G300" s="206">
        <f t="shared" si="132"/>
        <v>0</v>
      </c>
      <c r="H300" s="206">
        <f t="shared" si="132"/>
        <v>4344139.63</v>
      </c>
      <c r="I300" s="206">
        <f t="shared" si="132"/>
        <v>3500136.86</v>
      </c>
      <c r="J300" s="206">
        <f t="shared" si="132"/>
        <v>693499.87</v>
      </c>
      <c r="K300" s="206">
        <f t="shared" si="132"/>
        <v>7400</v>
      </c>
      <c r="L300" s="206">
        <f t="shared" si="132"/>
        <v>140402.9</v>
      </c>
      <c r="M300" s="206">
        <f t="shared" si="132"/>
        <v>2700</v>
      </c>
      <c r="N300" s="206">
        <f t="shared" si="132"/>
        <v>0</v>
      </c>
      <c r="O300" s="206">
        <f t="shared" si="132"/>
        <v>0</v>
      </c>
      <c r="P300" s="206">
        <f t="shared" si="132"/>
        <v>0</v>
      </c>
      <c r="Q300" s="206">
        <f t="shared" si="132"/>
        <v>0</v>
      </c>
      <c r="R300" s="206">
        <f t="shared" si="132"/>
        <v>0</v>
      </c>
      <c r="S300" s="206">
        <f t="shared" si="132"/>
        <v>0</v>
      </c>
      <c r="T300" s="206">
        <f t="shared" si="132"/>
        <v>0</v>
      </c>
      <c r="U300" s="206">
        <f t="shared" si="132"/>
        <v>0</v>
      </c>
      <c r="V300" s="206">
        <f t="shared" si="132"/>
        <v>844002.7699999999</v>
      </c>
      <c r="W300" s="206">
        <f t="shared" si="132"/>
        <v>4344139.63</v>
      </c>
      <c r="X300" s="206">
        <f t="shared" si="132"/>
        <v>1751190.37</v>
      </c>
      <c r="Y300" s="189">
        <f t="shared" si="131"/>
        <v>71.26996618722859</v>
      </c>
      <c r="Z300" s="42"/>
      <c r="AA300" s="42"/>
      <c r="AB300" s="42"/>
      <c r="AC300" s="42"/>
      <c r="AD300" s="42"/>
      <c r="AE300" s="42"/>
      <c r="AF300" s="42"/>
      <c r="AG300" s="16"/>
      <c r="AH300" s="16"/>
      <c r="AI300" s="16"/>
      <c r="AJ300" s="16"/>
      <c r="AK300" s="16"/>
      <c r="AL300" s="16"/>
    </row>
    <row r="301" spans="1:38" ht="62.25" customHeight="1">
      <c r="A301" s="18"/>
      <c r="B301" s="20">
        <v>3122</v>
      </c>
      <c r="C301" s="128" t="s">
        <v>62</v>
      </c>
      <c r="D301" s="256" t="s">
        <v>130</v>
      </c>
      <c r="E301" s="214">
        <v>847562</v>
      </c>
      <c r="F301" s="189"/>
      <c r="G301" s="189"/>
      <c r="H301" s="190">
        <f t="shared" ref="H301:H322" si="133">I301+V301</f>
        <v>847561.18</v>
      </c>
      <c r="I301" s="190">
        <v>847561.18</v>
      </c>
      <c r="J301" s="213"/>
      <c r="K301" s="221"/>
      <c r="L301" s="221"/>
      <c r="M301" s="221"/>
      <c r="N301" s="189"/>
      <c r="O301" s="189"/>
      <c r="P301" s="189"/>
      <c r="Q301" s="189"/>
      <c r="R301" s="189"/>
      <c r="S301" s="189"/>
      <c r="T301" s="189"/>
      <c r="U301" s="189"/>
      <c r="V301" s="199">
        <f t="shared" ref="V301:V322" si="134">J301+K301+L301+M301+N301+O301+P301+Q301</f>
        <v>0</v>
      </c>
      <c r="W301" s="188">
        <v>847561.18</v>
      </c>
      <c r="X301" s="188">
        <f t="shared" si="130"/>
        <v>0.81999999994877726</v>
      </c>
      <c r="Y301" s="189">
        <f t="shared" si="131"/>
        <v>99.999903251915498</v>
      </c>
      <c r="Z301" s="42"/>
      <c r="AA301" s="42"/>
      <c r="AB301" s="42"/>
      <c r="AC301" s="42"/>
      <c r="AD301" s="42"/>
      <c r="AE301" s="42"/>
      <c r="AF301" s="42"/>
      <c r="AG301" s="16"/>
      <c r="AH301" s="16"/>
      <c r="AI301" s="16"/>
      <c r="AJ301" s="16"/>
      <c r="AK301" s="16"/>
      <c r="AL301" s="16"/>
    </row>
    <row r="302" spans="1:38" ht="59.25" customHeight="1">
      <c r="A302" s="18"/>
      <c r="B302" s="20">
        <v>3122</v>
      </c>
      <c r="C302" s="128" t="s">
        <v>62</v>
      </c>
      <c r="D302" s="256" t="s">
        <v>131</v>
      </c>
      <c r="E302" s="214">
        <v>1371316</v>
      </c>
      <c r="F302" s="189"/>
      <c r="G302" s="189"/>
      <c r="H302" s="190">
        <f t="shared" si="133"/>
        <v>1371315.8</v>
      </c>
      <c r="I302" s="190">
        <v>1371315.8</v>
      </c>
      <c r="J302" s="213"/>
      <c r="K302" s="221"/>
      <c r="L302" s="221"/>
      <c r="M302" s="221"/>
      <c r="N302" s="189"/>
      <c r="O302" s="189"/>
      <c r="P302" s="189"/>
      <c r="Q302" s="189"/>
      <c r="R302" s="189"/>
      <c r="S302" s="189"/>
      <c r="T302" s="189"/>
      <c r="U302" s="189"/>
      <c r="V302" s="199">
        <f t="shared" si="134"/>
        <v>0</v>
      </c>
      <c r="W302" s="188">
        <v>1371315.8</v>
      </c>
      <c r="X302" s="188">
        <f t="shared" si="130"/>
        <v>0.19999999995343387</v>
      </c>
      <c r="Y302" s="189">
        <f t="shared" si="131"/>
        <v>99.999985415469524</v>
      </c>
      <c r="Z302" s="42"/>
      <c r="AA302" s="42"/>
      <c r="AB302" s="42"/>
      <c r="AC302" s="42"/>
      <c r="AD302" s="42"/>
      <c r="AE302" s="42"/>
      <c r="AF302" s="42"/>
      <c r="AG302" s="16"/>
      <c r="AH302" s="16"/>
      <c r="AI302" s="16"/>
      <c r="AJ302" s="16"/>
      <c r="AK302" s="16"/>
      <c r="AL302" s="16"/>
    </row>
    <row r="303" spans="1:38" ht="45" customHeight="1">
      <c r="A303" s="18"/>
      <c r="B303" s="20">
        <v>3122</v>
      </c>
      <c r="C303" s="128" t="s">
        <v>62</v>
      </c>
      <c r="D303" s="256" t="s">
        <v>102</v>
      </c>
      <c r="E303" s="214">
        <v>28160</v>
      </c>
      <c r="F303" s="189"/>
      <c r="G303" s="189"/>
      <c r="H303" s="190">
        <f t="shared" si="133"/>
        <v>28159.88</v>
      </c>
      <c r="I303" s="190">
        <v>28159.88</v>
      </c>
      <c r="J303" s="213"/>
      <c r="K303" s="221"/>
      <c r="L303" s="221"/>
      <c r="M303" s="221"/>
      <c r="N303" s="189"/>
      <c r="O303" s="189"/>
      <c r="P303" s="189"/>
      <c r="Q303" s="189"/>
      <c r="R303" s="189"/>
      <c r="S303" s="189"/>
      <c r="T303" s="189"/>
      <c r="U303" s="189"/>
      <c r="V303" s="199">
        <f t="shared" si="134"/>
        <v>0</v>
      </c>
      <c r="W303" s="188">
        <v>28159.88</v>
      </c>
      <c r="X303" s="188">
        <f t="shared" si="130"/>
        <v>0.11999999999898137</v>
      </c>
      <c r="Y303" s="189">
        <f t="shared" si="131"/>
        <v>99.999573863636357</v>
      </c>
      <c r="Z303" s="42"/>
      <c r="AA303" s="42"/>
      <c r="AB303" s="42"/>
      <c r="AC303" s="42"/>
      <c r="AD303" s="42"/>
      <c r="AE303" s="42"/>
      <c r="AF303" s="42"/>
      <c r="AG303" s="16"/>
      <c r="AH303" s="16"/>
      <c r="AI303" s="16"/>
      <c r="AJ303" s="16"/>
      <c r="AK303" s="16"/>
      <c r="AL303" s="16"/>
    </row>
    <row r="304" spans="1:38" ht="77.25" hidden="1" customHeight="1">
      <c r="A304" s="18"/>
      <c r="B304" s="20">
        <v>3122</v>
      </c>
      <c r="C304" s="128" t="s">
        <v>62</v>
      </c>
      <c r="D304" s="256"/>
      <c r="E304" s="214"/>
      <c r="F304" s="189"/>
      <c r="G304" s="189"/>
      <c r="H304" s="190">
        <f t="shared" si="133"/>
        <v>0</v>
      </c>
      <c r="I304" s="190"/>
      <c r="J304" s="213"/>
      <c r="K304" s="221"/>
      <c r="L304" s="221"/>
      <c r="M304" s="221"/>
      <c r="N304" s="189"/>
      <c r="O304" s="189"/>
      <c r="P304" s="189"/>
      <c r="Q304" s="189"/>
      <c r="R304" s="189"/>
      <c r="S304" s="189"/>
      <c r="T304" s="189"/>
      <c r="U304" s="189"/>
      <c r="V304" s="199">
        <f t="shared" si="134"/>
        <v>0</v>
      </c>
      <c r="W304" s="188">
        <v>0</v>
      </c>
      <c r="X304" s="188">
        <f t="shared" si="130"/>
        <v>0</v>
      </c>
      <c r="Y304" s="189" t="e">
        <f t="shared" si="131"/>
        <v>#DIV/0!</v>
      </c>
      <c r="Z304" s="42"/>
      <c r="AA304" s="42"/>
      <c r="AB304" s="42"/>
      <c r="AC304" s="42"/>
      <c r="AD304" s="42"/>
      <c r="AE304" s="42"/>
      <c r="AF304" s="42"/>
      <c r="AG304" s="16"/>
      <c r="AH304" s="16"/>
      <c r="AI304" s="16"/>
      <c r="AJ304" s="16"/>
      <c r="AK304" s="16"/>
      <c r="AL304" s="16"/>
    </row>
    <row r="305" spans="1:38" ht="66" customHeight="1">
      <c r="A305" s="18"/>
      <c r="B305" s="20">
        <v>3122</v>
      </c>
      <c r="C305" s="128" t="s">
        <v>62</v>
      </c>
      <c r="D305" s="256" t="s">
        <v>149</v>
      </c>
      <c r="E305" s="214">
        <v>840000</v>
      </c>
      <c r="F305" s="189"/>
      <c r="G305" s="189"/>
      <c r="H305" s="190">
        <f t="shared" si="133"/>
        <v>712000</v>
      </c>
      <c r="I305" s="190">
        <v>522000</v>
      </c>
      <c r="J305" s="213">
        <v>190000</v>
      </c>
      <c r="K305" s="221"/>
      <c r="L305" s="221"/>
      <c r="M305" s="221"/>
      <c r="N305" s="189"/>
      <c r="O305" s="189"/>
      <c r="P305" s="189"/>
      <c r="Q305" s="189"/>
      <c r="R305" s="189"/>
      <c r="S305" s="189"/>
      <c r="T305" s="189"/>
      <c r="U305" s="189"/>
      <c r="V305" s="199">
        <f t="shared" si="134"/>
        <v>190000</v>
      </c>
      <c r="W305" s="188">
        <v>712000</v>
      </c>
      <c r="X305" s="188">
        <f t="shared" si="130"/>
        <v>128000</v>
      </c>
      <c r="Y305" s="189">
        <f t="shared" si="131"/>
        <v>84.761904761904759</v>
      </c>
      <c r="Z305" s="42"/>
      <c r="AA305" s="42"/>
      <c r="AB305" s="42"/>
      <c r="AC305" s="42"/>
      <c r="AD305" s="42"/>
      <c r="AE305" s="42"/>
      <c r="AF305" s="42"/>
      <c r="AG305" s="16"/>
      <c r="AH305" s="16"/>
      <c r="AI305" s="16"/>
      <c r="AJ305" s="16"/>
      <c r="AK305" s="16"/>
      <c r="AL305" s="16"/>
    </row>
    <row r="306" spans="1:38" ht="86.25" customHeight="1">
      <c r="A306" s="18"/>
      <c r="B306" s="20">
        <v>3122</v>
      </c>
      <c r="C306" s="128" t="s">
        <v>62</v>
      </c>
      <c r="D306" s="256" t="s">
        <v>188</v>
      </c>
      <c r="E306" s="214">
        <v>49000</v>
      </c>
      <c r="F306" s="189"/>
      <c r="G306" s="189"/>
      <c r="H306" s="190">
        <f t="shared" si="133"/>
        <v>0</v>
      </c>
      <c r="I306" s="190"/>
      <c r="J306" s="213"/>
      <c r="K306" s="221"/>
      <c r="L306" s="221"/>
      <c r="M306" s="221"/>
      <c r="N306" s="189"/>
      <c r="O306" s="189"/>
      <c r="P306" s="189"/>
      <c r="Q306" s="189"/>
      <c r="R306" s="189"/>
      <c r="S306" s="189"/>
      <c r="T306" s="189"/>
      <c r="U306" s="189"/>
      <c r="V306" s="199">
        <f t="shared" si="134"/>
        <v>0</v>
      </c>
      <c r="W306" s="188">
        <v>0</v>
      </c>
      <c r="X306" s="189">
        <f t="shared" si="130"/>
        <v>49000</v>
      </c>
      <c r="Y306" s="189">
        <f t="shared" si="131"/>
        <v>0</v>
      </c>
      <c r="Z306" s="42"/>
      <c r="AA306" s="42"/>
      <c r="AB306" s="42"/>
      <c r="AC306" s="42"/>
      <c r="AD306" s="42"/>
      <c r="AE306" s="42"/>
      <c r="AF306" s="42"/>
      <c r="AG306" s="16"/>
      <c r="AH306" s="16"/>
      <c r="AI306" s="16"/>
      <c r="AJ306" s="16"/>
      <c r="AK306" s="16"/>
      <c r="AL306" s="16"/>
    </row>
    <row r="307" spans="1:38" ht="88.5" customHeight="1">
      <c r="A307" s="18"/>
      <c r="B307" s="20">
        <v>3122</v>
      </c>
      <c r="C307" s="128" t="s">
        <v>62</v>
      </c>
      <c r="D307" s="256" t="s">
        <v>189</v>
      </c>
      <c r="E307" s="214">
        <v>49000</v>
      </c>
      <c r="F307" s="189"/>
      <c r="G307" s="189"/>
      <c r="H307" s="190">
        <f t="shared" si="133"/>
        <v>48884.21</v>
      </c>
      <c r="I307" s="190"/>
      <c r="J307" s="213">
        <v>48884.21</v>
      </c>
      <c r="K307" s="221"/>
      <c r="L307" s="221"/>
      <c r="M307" s="221"/>
      <c r="N307" s="189"/>
      <c r="O307" s="189"/>
      <c r="P307" s="189"/>
      <c r="Q307" s="189"/>
      <c r="R307" s="189"/>
      <c r="S307" s="189"/>
      <c r="T307" s="189"/>
      <c r="U307" s="189"/>
      <c r="V307" s="199">
        <f t="shared" si="134"/>
        <v>48884.21</v>
      </c>
      <c r="W307" s="188">
        <v>48884.21</v>
      </c>
      <c r="X307" s="189">
        <f t="shared" si="130"/>
        <v>115.79000000000087</v>
      </c>
      <c r="Y307" s="189">
        <f t="shared" si="131"/>
        <v>99.76369387755102</v>
      </c>
      <c r="Z307" s="42"/>
      <c r="AA307" s="42"/>
      <c r="AB307" s="42"/>
      <c r="AC307" s="42"/>
      <c r="AD307" s="42"/>
      <c r="AE307" s="42"/>
      <c r="AF307" s="42"/>
      <c r="AG307" s="16"/>
      <c r="AH307" s="16"/>
      <c r="AI307" s="16"/>
      <c r="AJ307" s="16"/>
      <c r="AK307" s="16"/>
      <c r="AL307" s="16"/>
    </row>
    <row r="308" spans="1:38" ht="56.25" customHeight="1">
      <c r="A308" s="18"/>
      <c r="B308" s="20">
        <v>3122</v>
      </c>
      <c r="C308" s="128" t="s">
        <v>62</v>
      </c>
      <c r="D308" s="256" t="s">
        <v>205</v>
      </c>
      <c r="E308" s="214">
        <v>60000</v>
      </c>
      <c r="F308" s="189"/>
      <c r="G308" s="189"/>
      <c r="H308" s="190">
        <f t="shared" si="133"/>
        <v>0</v>
      </c>
      <c r="I308" s="190"/>
      <c r="J308" s="213"/>
      <c r="K308" s="221"/>
      <c r="L308" s="221"/>
      <c r="M308" s="221"/>
      <c r="N308" s="189"/>
      <c r="O308" s="189"/>
      <c r="P308" s="189"/>
      <c r="Q308" s="189"/>
      <c r="R308" s="189"/>
      <c r="S308" s="189"/>
      <c r="T308" s="189"/>
      <c r="U308" s="189"/>
      <c r="V308" s="199">
        <f t="shared" si="134"/>
        <v>0</v>
      </c>
      <c r="W308" s="188">
        <v>0</v>
      </c>
      <c r="X308" s="189">
        <f t="shared" si="130"/>
        <v>60000</v>
      </c>
      <c r="Y308" s="189">
        <f t="shared" si="131"/>
        <v>0</v>
      </c>
      <c r="Z308" s="42"/>
      <c r="AA308" s="42"/>
      <c r="AB308" s="42"/>
      <c r="AC308" s="42"/>
      <c r="AD308" s="42"/>
      <c r="AE308" s="42"/>
      <c r="AF308" s="42"/>
      <c r="AG308" s="16"/>
      <c r="AH308" s="16"/>
      <c r="AI308" s="16"/>
      <c r="AJ308" s="16"/>
      <c r="AK308" s="16"/>
      <c r="AL308" s="16"/>
    </row>
    <row r="309" spans="1:38" ht="81" hidden="1" customHeight="1">
      <c r="A309" s="18"/>
      <c r="B309" s="20">
        <v>3122</v>
      </c>
      <c r="C309" s="128" t="s">
        <v>62</v>
      </c>
      <c r="D309" s="256"/>
      <c r="E309" s="214"/>
      <c r="F309" s="189"/>
      <c r="G309" s="189"/>
      <c r="H309" s="190">
        <f t="shared" si="133"/>
        <v>0</v>
      </c>
      <c r="I309" s="190"/>
      <c r="J309" s="213"/>
      <c r="K309" s="221"/>
      <c r="L309" s="221"/>
      <c r="M309" s="221"/>
      <c r="N309" s="189"/>
      <c r="O309" s="189"/>
      <c r="P309" s="189"/>
      <c r="Q309" s="189"/>
      <c r="R309" s="189"/>
      <c r="S309" s="189"/>
      <c r="T309" s="189"/>
      <c r="U309" s="189"/>
      <c r="V309" s="199">
        <f t="shared" si="134"/>
        <v>0</v>
      </c>
      <c r="W309" s="188">
        <v>0</v>
      </c>
      <c r="X309" s="189">
        <f t="shared" si="130"/>
        <v>0</v>
      </c>
      <c r="Y309" s="189" t="e">
        <f t="shared" si="131"/>
        <v>#DIV/0!</v>
      </c>
      <c r="Z309" s="42"/>
      <c r="AA309" s="42"/>
      <c r="AB309" s="42"/>
      <c r="AC309" s="42"/>
      <c r="AD309" s="42"/>
      <c r="AE309" s="42"/>
      <c r="AF309" s="42"/>
      <c r="AG309" s="16"/>
      <c r="AH309" s="16"/>
      <c r="AI309" s="16"/>
      <c r="AJ309" s="16"/>
      <c r="AK309" s="16"/>
      <c r="AL309" s="16"/>
    </row>
    <row r="310" spans="1:38" ht="63.75" hidden="1" customHeight="1">
      <c r="A310" s="18"/>
      <c r="B310" s="20">
        <v>3122</v>
      </c>
      <c r="C310" s="128" t="s">
        <v>62</v>
      </c>
      <c r="D310" s="256"/>
      <c r="E310" s="214"/>
      <c r="F310" s="189"/>
      <c r="G310" s="189"/>
      <c r="H310" s="190">
        <f t="shared" si="133"/>
        <v>0</v>
      </c>
      <c r="I310" s="190"/>
      <c r="J310" s="213"/>
      <c r="K310" s="221"/>
      <c r="L310" s="221"/>
      <c r="M310" s="221"/>
      <c r="N310" s="189"/>
      <c r="O310" s="189"/>
      <c r="P310" s="189"/>
      <c r="Q310" s="189"/>
      <c r="R310" s="189"/>
      <c r="S310" s="189"/>
      <c r="T310" s="189"/>
      <c r="U310" s="189"/>
      <c r="V310" s="199">
        <f t="shared" si="134"/>
        <v>0</v>
      </c>
      <c r="W310" s="188">
        <v>0</v>
      </c>
      <c r="X310" s="189">
        <f t="shared" si="130"/>
        <v>0</v>
      </c>
      <c r="Y310" s="189" t="e">
        <f t="shared" si="131"/>
        <v>#DIV/0!</v>
      </c>
      <c r="Z310" s="42"/>
      <c r="AA310" s="42"/>
      <c r="AB310" s="42"/>
      <c r="AC310" s="42"/>
      <c r="AD310" s="42"/>
      <c r="AE310" s="42"/>
      <c r="AF310" s="42"/>
      <c r="AG310" s="16"/>
      <c r="AH310" s="16"/>
      <c r="AI310" s="16"/>
      <c r="AJ310" s="16"/>
      <c r="AK310" s="16"/>
      <c r="AL310" s="16"/>
    </row>
    <row r="311" spans="1:38" ht="65.25" hidden="1" customHeight="1">
      <c r="A311" s="18"/>
      <c r="B311" s="20">
        <v>3122</v>
      </c>
      <c r="C311" s="128" t="s">
        <v>62</v>
      </c>
      <c r="D311" s="256"/>
      <c r="E311" s="214"/>
      <c r="F311" s="189"/>
      <c r="G311" s="189"/>
      <c r="H311" s="190">
        <f t="shared" si="133"/>
        <v>0</v>
      </c>
      <c r="I311" s="190"/>
      <c r="J311" s="213"/>
      <c r="K311" s="221"/>
      <c r="L311" s="221"/>
      <c r="M311" s="221"/>
      <c r="N311" s="189"/>
      <c r="O311" s="189"/>
      <c r="P311" s="189"/>
      <c r="Q311" s="189"/>
      <c r="R311" s="189"/>
      <c r="S311" s="189"/>
      <c r="T311" s="189"/>
      <c r="U311" s="189"/>
      <c r="V311" s="199">
        <f t="shared" si="134"/>
        <v>0</v>
      </c>
      <c r="W311" s="188">
        <v>0</v>
      </c>
      <c r="X311" s="189">
        <f t="shared" si="130"/>
        <v>0</v>
      </c>
      <c r="Y311" s="189" t="e">
        <f t="shared" si="131"/>
        <v>#DIV/0!</v>
      </c>
      <c r="Z311" s="42"/>
      <c r="AA311" s="42"/>
      <c r="AB311" s="42"/>
      <c r="AC311" s="42"/>
      <c r="AD311" s="42"/>
      <c r="AE311" s="42"/>
      <c r="AF311" s="42"/>
      <c r="AG311" s="16"/>
      <c r="AH311" s="16"/>
      <c r="AI311" s="16"/>
      <c r="AJ311" s="16"/>
      <c r="AK311" s="16"/>
      <c r="AL311" s="16"/>
    </row>
    <row r="312" spans="1:38" ht="89.25" customHeight="1">
      <c r="A312" s="18"/>
      <c r="B312" s="20">
        <v>3122</v>
      </c>
      <c r="C312" s="128" t="s">
        <v>62</v>
      </c>
      <c r="D312" s="256" t="s">
        <v>255</v>
      </c>
      <c r="E312" s="214">
        <v>49500</v>
      </c>
      <c r="F312" s="189"/>
      <c r="G312" s="189"/>
      <c r="H312" s="190">
        <f t="shared" si="133"/>
        <v>0</v>
      </c>
      <c r="I312" s="190"/>
      <c r="J312" s="213"/>
      <c r="K312" s="221"/>
      <c r="L312" s="221"/>
      <c r="M312" s="221"/>
      <c r="N312" s="189"/>
      <c r="O312" s="189"/>
      <c r="P312" s="189"/>
      <c r="Q312" s="189"/>
      <c r="R312" s="189"/>
      <c r="S312" s="189"/>
      <c r="T312" s="189"/>
      <c r="U312" s="189"/>
      <c r="V312" s="199">
        <f t="shared" si="134"/>
        <v>0</v>
      </c>
      <c r="W312" s="188">
        <v>0</v>
      </c>
      <c r="X312" s="189">
        <f t="shared" si="130"/>
        <v>49500</v>
      </c>
      <c r="Y312" s="189">
        <f t="shared" si="131"/>
        <v>0</v>
      </c>
      <c r="Z312" s="42"/>
      <c r="AA312" s="42"/>
      <c r="AB312" s="42"/>
      <c r="AC312" s="42"/>
      <c r="AD312" s="42"/>
      <c r="AE312" s="42"/>
      <c r="AF312" s="42"/>
      <c r="AG312" s="16"/>
      <c r="AH312" s="16"/>
      <c r="AI312" s="16"/>
      <c r="AJ312" s="16"/>
      <c r="AK312" s="16"/>
      <c r="AL312" s="16"/>
    </row>
    <row r="313" spans="1:38" ht="92.25" customHeight="1">
      <c r="A313" s="18"/>
      <c r="B313" s="369">
        <v>3132</v>
      </c>
      <c r="C313" s="128" t="s">
        <v>2</v>
      </c>
      <c r="D313" s="256" t="s">
        <v>132</v>
      </c>
      <c r="E313" s="214">
        <v>525050</v>
      </c>
      <c r="F313" s="189"/>
      <c r="G313" s="189"/>
      <c r="H313" s="190">
        <f t="shared" si="133"/>
        <v>427600</v>
      </c>
      <c r="I313" s="190">
        <v>427600</v>
      </c>
      <c r="J313" s="213"/>
      <c r="K313" s="221"/>
      <c r="L313" s="221"/>
      <c r="M313" s="221"/>
      <c r="N313" s="189"/>
      <c r="O313" s="189"/>
      <c r="P313" s="189"/>
      <c r="Q313" s="189"/>
      <c r="R313" s="189"/>
      <c r="S313" s="189"/>
      <c r="T313" s="189"/>
      <c r="U313" s="189"/>
      <c r="V313" s="199">
        <f t="shared" si="134"/>
        <v>0</v>
      </c>
      <c r="W313" s="188">
        <v>427600</v>
      </c>
      <c r="X313" s="189">
        <f t="shared" si="130"/>
        <v>97450</v>
      </c>
      <c r="Y313" s="189">
        <f t="shared" si="131"/>
        <v>81.439862870202845</v>
      </c>
      <c r="Z313" s="42"/>
      <c r="AA313" s="42"/>
      <c r="AB313" s="42"/>
      <c r="AC313" s="42"/>
      <c r="AD313" s="42"/>
      <c r="AE313" s="42"/>
      <c r="AF313" s="42"/>
      <c r="AG313" s="16"/>
      <c r="AH313" s="16"/>
      <c r="AI313" s="16"/>
      <c r="AJ313" s="16"/>
      <c r="AK313" s="16"/>
      <c r="AL313" s="16"/>
    </row>
    <row r="314" spans="1:38" ht="52.5">
      <c r="A314" s="18"/>
      <c r="B314" s="369">
        <v>3132</v>
      </c>
      <c r="C314" s="128" t="s">
        <v>2</v>
      </c>
      <c r="D314" s="256" t="s">
        <v>281</v>
      </c>
      <c r="E314" s="214">
        <v>199000</v>
      </c>
      <c r="F314" s="189"/>
      <c r="G314" s="189"/>
      <c r="H314" s="190">
        <f t="shared" si="133"/>
        <v>0</v>
      </c>
      <c r="I314" s="190"/>
      <c r="J314" s="213"/>
      <c r="K314" s="221"/>
      <c r="L314" s="221"/>
      <c r="M314" s="221"/>
      <c r="N314" s="189"/>
      <c r="O314" s="189"/>
      <c r="P314" s="189"/>
      <c r="Q314" s="189"/>
      <c r="R314" s="189"/>
      <c r="S314" s="189"/>
      <c r="T314" s="189"/>
      <c r="U314" s="189"/>
      <c r="V314" s="199">
        <f t="shared" si="134"/>
        <v>0</v>
      </c>
      <c r="W314" s="188">
        <v>0</v>
      </c>
      <c r="X314" s="189">
        <f t="shared" si="130"/>
        <v>199000</v>
      </c>
      <c r="Y314" s="189">
        <f t="shared" si="131"/>
        <v>0</v>
      </c>
      <c r="Z314" s="42"/>
      <c r="AA314" s="42"/>
      <c r="AB314" s="42"/>
      <c r="AC314" s="42"/>
      <c r="AD314" s="42"/>
      <c r="AE314" s="42"/>
      <c r="AF314" s="42"/>
      <c r="AG314" s="16"/>
      <c r="AH314" s="16"/>
      <c r="AI314" s="16"/>
      <c r="AJ314" s="16"/>
      <c r="AK314" s="16"/>
      <c r="AL314" s="16"/>
    </row>
    <row r="315" spans="1:38" ht="47.25" customHeight="1">
      <c r="A315" s="18"/>
      <c r="B315" s="20">
        <v>3132</v>
      </c>
      <c r="C315" s="128" t="s">
        <v>2</v>
      </c>
      <c r="D315" s="288" t="s">
        <v>133</v>
      </c>
      <c r="E315" s="214">
        <v>1631350</v>
      </c>
      <c r="F315" s="189"/>
      <c r="G315" s="189"/>
      <c r="H315" s="190">
        <f t="shared" si="133"/>
        <v>611618.55999999994</v>
      </c>
      <c r="I315" s="190">
        <v>6500</v>
      </c>
      <c r="J315" s="213">
        <v>454615.66</v>
      </c>
      <c r="K315" s="221">
        <v>7400</v>
      </c>
      <c r="L315" s="221">
        <v>140402.9</v>
      </c>
      <c r="M315" s="221">
        <v>2700</v>
      </c>
      <c r="N315" s="189"/>
      <c r="O315" s="189"/>
      <c r="P315" s="189"/>
      <c r="Q315" s="189"/>
      <c r="R315" s="189"/>
      <c r="S315" s="189"/>
      <c r="T315" s="189"/>
      <c r="U315" s="189"/>
      <c r="V315" s="199">
        <f t="shared" si="134"/>
        <v>605118.55999999994</v>
      </c>
      <c r="W315" s="188">
        <v>611618.56000000006</v>
      </c>
      <c r="X315" s="189">
        <f t="shared" si="130"/>
        <v>1019731.4400000001</v>
      </c>
      <c r="Y315" s="189">
        <f t="shared" si="131"/>
        <v>37.491559751126374</v>
      </c>
      <c r="Z315" s="42"/>
      <c r="AA315" s="42"/>
      <c r="AB315" s="42"/>
      <c r="AC315" s="42"/>
      <c r="AD315" s="42"/>
      <c r="AE315" s="42"/>
      <c r="AF315" s="42"/>
      <c r="AG315" s="16"/>
      <c r="AH315" s="16"/>
      <c r="AI315" s="16"/>
      <c r="AJ315" s="16"/>
      <c r="AK315" s="16"/>
      <c r="AL315" s="16"/>
    </row>
    <row r="316" spans="1:38" ht="47.25" customHeight="1">
      <c r="A316" s="18"/>
      <c r="B316" s="20">
        <v>3132</v>
      </c>
      <c r="C316" s="128" t="s">
        <v>2</v>
      </c>
      <c r="D316" s="256" t="s">
        <v>213</v>
      </c>
      <c r="E316" s="214">
        <v>49000</v>
      </c>
      <c r="F316" s="189"/>
      <c r="G316" s="189"/>
      <c r="H316" s="190">
        <f t="shared" si="133"/>
        <v>0</v>
      </c>
      <c r="I316" s="190"/>
      <c r="J316" s="213"/>
      <c r="K316" s="221"/>
      <c r="L316" s="221"/>
      <c r="M316" s="221"/>
      <c r="N316" s="189"/>
      <c r="O316" s="189"/>
      <c r="P316" s="189"/>
      <c r="Q316" s="189"/>
      <c r="R316" s="189"/>
      <c r="S316" s="189"/>
      <c r="T316" s="189"/>
      <c r="U316" s="189"/>
      <c r="V316" s="199">
        <f t="shared" si="134"/>
        <v>0</v>
      </c>
      <c r="W316" s="188">
        <v>0</v>
      </c>
      <c r="X316" s="189">
        <f t="shared" si="130"/>
        <v>49000</v>
      </c>
      <c r="Y316" s="189">
        <f t="shared" si="131"/>
        <v>0</v>
      </c>
      <c r="Z316" s="42"/>
      <c r="AA316" s="42"/>
      <c r="AB316" s="42"/>
      <c r="AC316" s="42"/>
      <c r="AD316" s="42"/>
      <c r="AE316" s="42"/>
      <c r="AF316" s="42"/>
      <c r="AG316" s="16"/>
      <c r="AH316" s="16"/>
      <c r="AI316" s="16"/>
      <c r="AJ316" s="16"/>
      <c r="AK316" s="16"/>
      <c r="AL316" s="16"/>
    </row>
    <row r="317" spans="1:38" ht="58.5" customHeight="1">
      <c r="A317" s="18"/>
      <c r="B317" s="20">
        <v>3132</v>
      </c>
      <c r="C317" s="128" t="s">
        <v>2</v>
      </c>
      <c r="D317" s="363" t="s">
        <v>214</v>
      </c>
      <c r="E317" s="214">
        <v>49000</v>
      </c>
      <c r="F317" s="189"/>
      <c r="G317" s="189"/>
      <c r="H317" s="190">
        <f t="shared" si="133"/>
        <v>0</v>
      </c>
      <c r="I317" s="190"/>
      <c r="J317" s="213"/>
      <c r="K317" s="221"/>
      <c r="L317" s="221"/>
      <c r="M317" s="221"/>
      <c r="N317" s="189"/>
      <c r="O317" s="189"/>
      <c r="P317" s="189"/>
      <c r="Q317" s="189"/>
      <c r="R317" s="189"/>
      <c r="S317" s="189"/>
      <c r="T317" s="189"/>
      <c r="U317" s="189"/>
      <c r="V317" s="199">
        <f t="shared" si="134"/>
        <v>0</v>
      </c>
      <c r="W317" s="188">
        <v>0</v>
      </c>
      <c r="X317" s="189">
        <f t="shared" si="130"/>
        <v>49000</v>
      </c>
      <c r="Y317" s="189">
        <f t="shared" si="131"/>
        <v>0</v>
      </c>
      <c r="Z317" s="42"/>
      <c r="AA317" s="42"/>
      <c r="AB317" s="42"/>
      <c r="AC317" s="42"/>
      <c r="AD317" s="42"/>
      <c r="AE317" s="42"/>
      <c r="AF317" s="42"/>
      <c r="AG317" s="16"/>
      <c r="AH317" s="16"/>
      <c r="AI317" s="16"/>
      <c r="AJ317" s="16"/>
      <c r="AK317" s="16"/>
      <c r="AL317" s="16"/>
    </row>
    <row r="318" spans="1:38" ht="37.5" hidden="1" customHeight="1">
      <c r="A318" s="18"/>
      <c r="B318" s="20">
        <v>3142</v>
      </c>
      <c r="C318" s="374" t="s">
        <v>48</v>
      </c>
      <c r="D318" s="286"/>
      <c r="E318" s="214"/>
      <c r="F318" s="189"/>
      <c r="G318" s="189"/>
      <c r="H318" s="190">
        <f t="shared" si="133"/>
        <v>0</v>
      </c>
      <c r="I318" s="190"/>
      <c r="J318" s="213"/>
      <c r="K318" s="221"/>
      <c r="L318" s="221"/>
      <c r="M318" s="221"/>
      <c r="N318" s="189"/>
      <c r="O318" s="189"/>
      <c r="P318" s="189"/>
      <c r="Q318" s="189"/>
      <c r="R318" s="189"/>
      <c r="S318" s="189"/>
      <c r="T318" s="189"/>
      <c r="U318" s="189"/>
      <c r="V318" s="199">
        <f t="shared" si="134"/>
        <v>0</v>
      </c>
      <c r="W318" s="188">
        <v>0</v>
      </c>
      <c r="X318" s="189">
        <f t="shared" si="130"/>
        <v>0</v>
      </c>
      <c r="Y318" s="189" t="e">
        <f t="shared" si="131"/>
        <v>#DIV/0!</v>
      </c>
      <c r="Z318" s="42"/>
      <c r="AA318" s="42"/>
      <c r="AB318" s="42"/>
      <c r="AC318" s="42"/>
      <c r="AD318" s="42"/>
      <c r="AE318" s="42"/>
      <c r="AF318" s="42"/>
      <c r="AG318" s="16"/>
      <c r="AH318" s="16"/>
      <c r="AI318" s="16"/>
      <c r="AJ318" s="16"/>
      <c r="AK318" s="16"/>
      <c r="AL318" s="16"/>
    </row>
    <row r="319" spans="1:38" ht="58.5" customHeight="1">
      <c r="A319" s="18"/>
      <c r="B319" s="20">
        <v>3142</v>
      </c>
      <c r="C319" s="122" t="s">
        <v>48</v>
      </c>
      <c r="D319" s="354" t="s">
        <v>206</v>
      </c>
      <c r="E319" s="214">
        <v>297000</v>
      </c>
      <c r="F319" s="189"/>
      <c r="G319" s="189"/>
      <c r="H319" s="190">
        <f t="shared" si="133"/>
        <v>297000</v>
      </c>
      <c r="I319" s="190">
        <v>297000</v>
      </c>
      <c r="J319" s="213"/>
      <c r="K319" s="221"/>
      <c r="L319" s="221"/>
      <c r="M319" s="221"/>
      <c r="N319" s="189"/>
      <c r="O319" s="189"/>
      <c r="P319" s="189"/>
      <c r="Q319" s="189"/>
      <c r="R319" s="189"/>
      <c r="S319" s="189"/>
      <c r="T319" s="189"/>
      <c r="U319" s="189"/>
      <c r="V319" s="199">
        <f t="shared" si="134"/>
        <v>0</v>
      </c>
      <c r="W319" s="188">
        <v>297000</v>
      </c>
      <c r="X319" s="189">
        <f t="shared" si="130"/>
        <v>0</v>
      </c>
      <c r="Y319" s="189">
        <f t="shared" si="131"/>
        <v>100</v>
      </c>
      <c r="Z319" s="42"/>
      <c r="AA319" s="42"/>
      <c r="AB319" s="42"/>
      <c r="AC319" s="42"/>
      <c r="AD319" s="42"/>
      <c r="AE319" s="42"/>
      <c r="AF319" s="42"/>
      <c r="AG319" s="16"/>
      <c r="AH319" s="16"/>
      <c r="AI319" s="16"/>
      <c r="AJ319" s="16"/>
      <c r="AK319" s="16"/>
      <c r="AL319" s="16"/>
    </row>
    <row r="320" spans="1:38" ht="31.5">
      <c r="A320" s="18"/>
      <c r="B320" s="20">
        <v>3142</v>
      </c>
      <c r="C320" s="122" t="s">
        <v>48</v>
      </c>
      <c r="D320" s="257" t="s">
        <v>134</v>
      </c>
      <c r="E320" s="214">
        <v>892</v>
      </c>
      <c r="F320" s="189"/>
      <c r="G320" s="189"/>
      <c r="H320" s="190">
        <f t="shared" si="133"/>
        <v>0</v>
      </c>
      <c r="I320" s="190"/>
      <c r="J320" s="213"/>
      <c r="K320" s="221"/>
      <c r="L320" s="221"/>
      <c r="M320" s="221"/>
      <c r="N320" s="189"/>
      <c r="O320" s="189"/>
      <c r="P320" s="189"/>
      <c r="Q320" s="189"/>
      <c r="R320" s="189"/>
      <c r="S320" s="189"/>
      <c r="T320" s="189"/>
      <c r="U320" s="189"/>
      <c r="V320" s="199">
        <f t="shared" si="134"/>
        <v>0</v>
      </c>
      <c r="W320" s="188">
        <v>0</v>
      </c>
      <c r="X320" s="188">
        <f t="shared" si="130"/>
        <v>892</v>
      </c>
      <c r="Y320" s="189">
        <f t="shared" si="131"/>
        <v>0</v>
      </c>
      <c r="Z320" s="42"/>
      <c r="AA320" s="42"/>
      <c r="AB320" s="42"/>
      <c r="AC320" s="42"/>
      <c r="AD320" s="42"/>
      <c r="AE320" s="42"/>
      <c r="AF320" s="42"/>
      <c r="AG320" s="16"/>
      <c r="AH320" s="16"/>
      <c r="AI320" s="16"/>
      <c r="AJ320" s="16"/>
      <c r="AK320" s="16"/>
      <c r="AL320" s="16"/>
    </row>
    <row r="321" spans="1:38" ht="84" customHeight="1">
      <c r="A321" s="18"/>
      <c r="B321" s="369">
        <v>3142</v>
      </c>
      <c r="C321" s="122" t="s">
        <v>48</v>
      </c>
      <c r="D321" s="256" t="s">
        <v>204</v>
      </c>
      <c r="E321" s="214">
        <v>49500</v>
      </c>
      <c r="F321" s="189"/>
      <c r="G321" s="189"/>
      <c r="H321" s="190">
        <f t="shared" si="133"/>
        <v>0</v>
      </c>
      <c r="I321" s="190"/>
      <c r="J321" s="213"/>
      <c r="K321" s="221"/>
      <c r="L321" s="221"/>
      <c r="M321" s="221"/>
      <c r="N321" s="189"/>
      <c r="O321" s="189"/>
      <c r="P321" s="189"/>
      <c r="Q321" s="189"/>
      <c r="R321" s="189"/>
      <c r="S321" s="189"/>
      <c r="T321" s="189"/>
      <c r="U321" s="189"/>
      <c r="V321" s="199">
        <f t="shared" si="134"/>
        <v>0</v>
      </c>
      <c r="W321" s="188">
        <v>0</v>
      </c>
      <c r="X321" s="188">
        <f t="shared" si="130"/>
        <v>49500</v>
      </c>
      <c r="Y321" s="189">
        <f t="shared" si="131"/>
        <v>0</v>
      </c>
      <c r="Z321" s="42"/>
      <c r="AA321" s="42"/>
      <c r="AB321" s="42"/>
      <c r="AC321" s="42"/>
      <c r="AD321" s="42"/>
      <c r="AE321" s="42"/>
      <c r="AF321" s="42"/>
      <c r="AG321" s="16"/>
      <c r="AH321" s="16"/>
      <c r="AI321" s="16"/>
      <c r="AJ321" s="16"/>
      <c r="AK321" s="16"/>
      <c r="AL321" s="16"/>
    </row>
    <row r="322" spans="1:38" ht="41.25" hidden="1" customHeight="1">
      <c r="A322" s="18"/>
      <c r="B322" s="369">
        <v>3142</v>
      </c>
      <c r="C322" s="122" t="s">
        <v>48</v>
      </c>
      <c r="D322" s="272"/>
      <c r="E322" s="214"/>
      <c r="F322" s="189"/>
      <c r="G322" s="189"/>
      <c r="H322" s="190">
        <f t="shared" si="133"/>
        <v>0</v>
      </c>
      <c r="I322" s="190"/>
      <c r="J322" s="213"/>
      <c r="K322" s="221"/>
      <c r="L322" s="221"/>
      <c r="M322" s="221"/>
      <c r="N322" s="189"/>
      <c r="O322" s="189"/>
      <c r="P322" s="189"/>
      <c r="Q322" s="189"/>
      <c r="R322" s="189"/>
      <c r="S322" s="189"/>
      <c r="T322" s="189"/>
      <c r="U322" s="189"/>
      <c r="V322" s="199">
        <f t="shared" si="134"/>
        <v>0</v>
      </c>
      <c r="W322" s="188">
        <v>0</v>
      </c>
      <c r="X322" s="188">
        <f t="shared" si="130"/>
        <v>0</v>
      </c>
      <c r="Y322" s="189" t="e">
        <f t="shared" si="131"/>
        <v>#DIV/0!</v>
      </c>
      <c r="Z322" s="42"/>
      <c r="AA322" s="42"/>
      <c r="AB322" s="42"/>
      <c r="AC322" s="42"/>
      <c r="AD322" s="42"/>
      <c r="AE322" s="42"/>
      <c r="AF322" s="42"/>
      <c r="AG322" s="16"/>
      <c r="AH322" s="16"/>
      <c r="AI322" s="16"/>
      <c r="AJ322" s="16"/>
      <c r="AK322" s="16"/>
      <c r="AL322" s="16"/>
    </row>
    <row r="323" spans="1:38" ht="59.25" customHeight="1">
      <c r="A323" s="83"/>
      <c r="B323" s="375">
        <v>1217340</v>
      </c>
      <c r="C323" s="299" t="s">
        <v>58</v>
      </c>
      <c r="D323" s="271"/>
      <c r="E323" s="206">
        <f>E324</f>
        <v>50000</v>
      </c>
      <c r="F323" s="206">
        <f t="shared" ref="F323:X323" si="135">F324</f>
        <v>0</v>
      </c>
      <c r="G323" s="206">
        <f t="shared" si="135"/>
        <v>0</v>
      </c>
      <c r="H323" s="206">
        <f t="shared" si="135"/>
        <v>50000</v>
      </c>
      <c r="I323" s="206">
        <f t="shared" si="135"/>
        <v>50000</v>
      </c>
      <c r="J323" s="206">
        <f t="shared" si="135"/>
        <v>0</v>
      </c>
      <c r="K323" s="206">
        <f t="shared" si="135"/>
        <v>0</v>
      </c>
      <c r="L323" s="206">
        <f t="shared" si="135"/>
        <v>0</v>
      </c>
      <c r="M323" s="206">
        <f t="shared" si="135"/>
        <v>0</v>
      </c>
      <c r="N323" s="206">
        <f t="shared" si="135"/>
        <v>0</v>
      </c>
      <c r="O323" s="206">
        <f t="shared" si="135"/>
        <v>0</v>
      </c>
      <c r="P323" s="206">
        <f t="shared" si="135"/>
        <v>0</v>
      </c>
      <c r="Q323" s="206">
        <f t="shared" si="135"/>
        <v>0</v>
      </c>
      <c r="R323" s="206">
        <f t="shared" si="135"/>
        <v>0</v>
      </c>
      <c r="S323" s="206">
        <f t="shared" si="135"/>
        <v>0</v>
      </c>
      <c r="T323" s="206">
        <f t="shared" si="135"/>
        <v>0</v>
      </c>
      <c r="U323" s="206">
        <f t="shared" si="135"/>
        <v>0</v>
      </c>
      <c r="V323" s="206">
        <f t="shared" si="135"/>
        <v>0</v>
      </c>
      <c r="W323" s="206">
        <f t="shared" si="135"/>
        <v>50000</v>
      </c>
      <c r="X323" s="206">
        <f t="shared" si="135"/>
        <v>0</v>
      </c>
      <c r="Y323" s="189">
        <f t="shared" si="131"/>
        <v>100</v>
      </c>
      <c r="Z323" s="42"/>
      <c r="AA323" s="42"/>
      <c r="AB323" s="42"/>
      <c r="AC323" s="42"/>
      <c r="AD323" s="42"/>
      <c r="AE323" s="42"/>
      <c r="AF323" s="42"/>
      <c r="AG323" s="16"/>
      <c r="AH323" s="16"/>
      <c r="AI323" s="16"/>
      <c r="AJ323" s="16"/>
      <c r="AK323" s="16"/>
      <c r="AL323" s="16"/>
    </row>
    <row r="324" spans="1:38" ht="80.25" customHeight="1">
      <c r="A324" s="18"/>
      <c r="B324" s="369">
        <v>3143</v>
      </c>
      <c r="C324" s="353" t="s">
        <v>256</v>
      </c>
      <c r="D324" s="274" t="s">
        <v>258</v>
      </c>
      <c r="E324" s="214">
        <v>50000</v>
      </c>
      <c r="F324" s="189"/>
      <c r="G324" s="189"/>
      <c r="H324" s="190">
        <f>I324+V324</f>
        <v>50000</v>
      </c>
      <c r="I324" s="190">
        <v>50000</v>
      </c>
      <c r="J324" s="213"/>
      <c r="K324" s="221"/>
      <c r="L324" s="221"/>
      <c r="M324" s="221"/>
      <c r="N324" s="189"/>
      <c r="O324" s="189"/>
      <c r="P324" s="189"/>
      <c r="Q324" s="189"/>
      <c r="R324" s="189"/>
      <c r="S324" s="189"/>
      <c r="T324" s="189"/>
      <c r="U324" s="189"/>
      <c r="V324" s="199">
        <f>J324+K324</f>
        <v>0</v>
      </c>
      <c r="W324" s="188">
        <v>50000</v>
      </c>
      <c r="X324" s="188">
        <f>E324-H324</f>
        <v>0</v>
      </c>
      <c r="Y324" s="189">
        <f t="shared" si="131"/>
        <v>100</v>
      </c>
      <c r="Z324" s="42"/>
      <c r="AA324" s="42"/>
      <c r="AB324" s="42"/>
      <c r="AC324" s="42"/>
      <c r="AD324" s="42"/>
      <c r="AE324" s="42"/>
      <c r="AF324" s="42"/>
      <c r="AG324" s="16"/>
      <c r="AH324" s="16"/>
      <c r="AI324" s="16"/>
      <c r="AJ324" s="16"/>
      <c r="AK324" s="16"/>
      <c r="AL324" s="16"/>
    </row>
    <row r="325" spans="1:38" ht="129" customHeight="1">
      <c r="A325" s="83"/>
      <c r="B325" s="103">
        <v>1217369</v>
      </c>
      <c r="C325" s="287" t="s">
        <v>135</v>
      </c>
      <c r="D325" s="289"/>
      <c r="E325" s="206">
        <f>E326</f>
        <v>7676991</v>
      </c>
      <c r="F325" s="206">
        <f t="shared" ref="F325:Y325" si="136">F326</f>
        <v>0</v>
      </c>
      <c r="G325" s="206">
        <f t="shared" si="136"/>
        <v>0</v>
      </c>
      <c r="H325" s="206">
        <f t="shared" si="136"/>
        <v>7028803.9699999997</v>
      </c>
      <c r="I325" s="206">
        <f t="shared" si="136"/>
        <v>6890358.7999999998</v>
      </c>
      <c r="J325" s="206">
        <f t="shared" si="136"/>
        <v>22839.16</v>
      </c>
      <c r="K325" s="206">
        <f t="shared" si="136"/>
        <v>11412.6</v>
      </c>
      <c r="L325" s="206">
        <f t="shared" si="136"/>
        <v>104193.41</v>
      </c>
      <c r="M325" s="206">
        <f t="shared" si="136"/>
        <v>0</v>
      </c>
      <c r="N325" s="206">
        <f t="shared" si="136"/>
        <v>0</v>
      </c>
      <c r="O325" s="206">
        <f t="shared" si="136"/>
        <v>0</v>
      </c>
      <c r="P325" s="206">
        <f t="shared" si="136"/>
        <v>0</v>
      </c>
      <c r="Q325" s="206">
        <f t="shared" si="136"/>
        <v>0</v>
      </c>
      <c r="R325" s="206">
        <f t="shared" si="136"/>
        <v>0</v>
      </c>
      <c r="S325" s="206">
        <f t="shared" si="136"/>
        <v>0</v>
      </c>
      <c r="T325" s="206">
        <f t="shared" si="136"/>
        <v>0</v>
      </c>
      <c r="U325" s="206">
        <f t="shared" si="136"/>
        <v>0</v>
      </c>
      <c r="V325" s="206">
        <f t="shared" si="136"/>
        <v>138445.17000000001</v>
      </c>
      <c r="W325" s="206">
        <f t="shared" si="136"/>
        <v>7028803.9699999997</v>
      </c>
      <c r="X325" s="206">
        <f t="shared" si="136"/>
        <v>648187.03000000026</v>
      </c>
      <c r="Y325" s="214">
        <f t="shared" si="136"/>
        <v>91.556756677192922</v>
      </c>
      <c r="Z325" s="42"/>
      <c r="AA325" s="42"/>
      <c r="AB325" s="42"/>
      <c r="AC325" s="42"/>
      <c r="AD325" s="42"/>
      <c r="AE325" s="42"/>
      <c r="AF325" s="42"/>
      <c r="AG325" s="16"/>
      <c r="AH325" s="16"/>
      <c r="AI325" s="16"/>
      <c r="AJ325" s="16"/>
      <c r="AK325" s="16"/>
      <c r="AL325" s="16"/>
    </row>
    <row r="326" spans="1:38" ht="127.5" customHeight="1">
      <c r="A326" s="18"/>
      <c r="B326" s="20">
        <v>3142</v>
      </c>
      <c r="C326" s="122" t="s">
        <v>48</v>
      </c>
      <c r="D326" s="135" t="s">
        <v>136</v>
      </c>
      <c r="E326" s="207">
        <v>7676991</v>
      </c>
      <c r="F326" s="189"/>
      <c r="G326" s="189"/>
      <c r="H326" s="190">
        <f>I326+V326</f>
        <v>7028803.9699999997</v>
      </c>
      <c r="I326" s="190">
        <v>6890358.7999999998</v>
      </c>
      <c r="J326" s="213">
        <v>22839.16</v>
      </c>
      <c r="K326" s="221">
        <v>11412.6</v>
      </c>
      <c r="L326" s="221">
        <v>104193.41</v>
      </c>
      <c r="M326" s="221"/>
      <c r="N326" s="189"/>
      <c r="O326" s="189"/>
      <c r="P326" s="189"/>
      <c r="Q326" s="189"/>
      <c r="R326" s="189"/>
      <c r="S326" s="189"/>
      <c r="T326" s="189"/>
      <c r="U326" s="189"/>
      <c r="V326" s="199">
        <f>J326+K326+L326+M326+N326+O326+P326+Q326</f>
        <v>138445.17000000001</v>
      </c>
      <c r="W326" s="188">
        <v>7028803.9699999997</v>
      </c>
      <c r="X326" s="189">
        <f>E326-H326</f>
        <v>648187.03000000026</v>
      </c>
      <c r="Y326" s="189">
        <f t="shared" ref="Y326:Y363" si="137">W326*100/E326</f>
        <v>91.556756677192922</v>
      </c>
      <c r="Z326" s="42"/>
      <c r="AA326" s="42"/>
      <c r="AB326" s="42"/>
      <c r="AC326" s="42"/>
      <c r="AD326" s="42"/>
      <c r="AE326" s="42"/>
      <c r="AF326" s="42"/>
      <c r="AG326" s="16"/>
      <c r="AH326" s="16"/>
      <c r="AI326" s="16"/>
      <c r="AJ326" s="16"/>
      <c r="AK326" s="16"/>
      <c r="AL326" s="16"/>
    </row>
    <row r="327" spans="1:38" ht="54.75" customHeight="1">
      <c r="A327" s="83"/>
      <c r="B327" s="92">
        <v>1217461</v>
      </c>
      <c r="C327" s="249" t="s">
        <v>81</v>
      </c>
      <c r="D327" s="162"/>
      <c r="E327" s="206">
        <f>E328+E329+E330+E331+E332+E333+E334+E335+E336+E337+E338+E339+E340+E341+E342</f>
        <v>17423767.379999999</v>
      </c>
      <c r="F327" s="206">
        <f t="shared" ref="F327:X327" si="138">F328+F329+F330+F331+F332+F333+F334+F335+F336+F337+F338+F339+F340+F341+F342</f>
        <v>0</v>
      </c>
      <c r="G327" s="206">
        <f t="shared" si="138"/>
        <v>0</v>
      </c>
      <c r="H327" s="206">
        <f t="shared" si="138"/>
        <v>14878259.430000002</v>
      </c>
      <c r="I327" s="206">
        <f t="shared" si="138"/>
        <v>12293163.359999999</v>
      </c>
      <c r="J327" s="206">
        <f t="shared" si="138"/>
        <v>2271622.04</v>
      </c>
      <c r="K327" s="206">
        <f t="shared" si="138"/>
        <v>131284.07</v>
      </c>
      <c r="L327" s="206">
        <f t="shared" si="138"/>
        <v>178653.96</v>
      </c>
      <c r="M327" s="206">
        <f t="shared" si="138"/>
        <v>3536</v>
      </c>
      <c r="N327" s="206">
        <f t="shared" si="138"/>
        <v>0</v>
      </c>
      <c r="O327" s="206">
        <f t="shared" si="138"/>
        <v>0</v>
      </c>
      <c r="P327" s="206">
        <f t="shared" si="138"/>
        <v>0</v>
      </c>
      <c r="Q327" s="206">
        <f t="shared" si="138"/>
        <v>0</v>
      </c>
      <c r="R327" s="206">
        <f t="shared" si="138"/>
        <v>0</v>
      </c>
      <c r="S327" s="206">
        <f t="shared" si="138"/>
        <v>0</v>
      </c>
      <c r="T327" s="206">
        <f t="shared" si="138"/>
        <v>0</v>
      </c>
      <c r="U327" s="206">
        <f t="shared" si="138"/>
        <v>0</v>
      </c>
      <c r="V327" s="206">
        <f t="shared" si="138"/>
        <v>2585096.0700000003</v>
      </c>
      <c r="W327" s="206">
        <f t="shared" si="138"/>
        <v>14878259.430000002</v>
      </c>
      <c r="X327" s="206">
        <f t="shared" si="138"/>
        <v>2545507.9499999997</v>
      </c>
      <c r="Y327" s="189">
        <f t="shared" si="137"/>
        <v>85.390599550118665</v>
      </c>
      <c r="Z327" s="42"/>
      <c r="AA327" s="42"/>
      <c r="AB327" s="42"/>
      <c r="AC327" s="42"/>
      <c r="AD327" s="42"/>
      <c r="AE327" s="42"/>
      <c r="AF327" s="42"/>
      <c r="AG327" s="16"/>
      <c r="AH327" s="16"/>
      <c r="AI327" s="16"/>
      <c r="AJ327" s="16"/>
      <c r="AK327" s="16"/>
      <c r="AL327" s="16"/>
    </row>
    <row r="328" spans="1:38" ht="42" hidden="1" customHeight="1">
      <c r="A328" s="18"/>
      <c r="B328" s="20">
        <v>3132</v>
      </c>
      <c r="C328" s="128"/>
      <c r="D328" s="256"/>
      <c r="E328" s="178"/>
      <c r="F328" s="189"/>
      <c r="G328" s="189"/>
      <c r="H328" s="190">
        <f t="shared" ref="H328:H342" si="139">I328+V328</f>
        <v>0</v>
      </c>
      <c r="I328" s="190"/>
      <c r="J328" s="213"/>
      <c r="K328" s="221"/>
      <c r="L328" s="221"/>
      <c r="M328" s="221"/>
      <c r="N328" s="189"/>
      <c r="O328" s="189"/>
      <c r="P328" s="189"/>
      <c r="Q328" s="189"/>
      <c r="R328" s="189"/>
      <c r="S328" s="189"/>
      <c r="T328" s="189"/>
      <c r="U328" s="189"/>
      <c r="V328" s="199">
        <f t="shared" ref="V328:V342" si="140">J328+K328+L328+M328</f>
        <v>0</v>
      </c>
      <c r="W328" s="188">
        <v>0</v>
      </c>
      <c r="X328" s="189">
        <f>E328-H328</f>
        <v>0</v>
      </c>
      <c r="Y328" s="189" t="e">
        <f t="shared" si="137"/>
        <v>#DIV/0!</v>
      </c>
      <c r="Z328" s="42"/>
      <c r="AA328" s="42"/>
      <c r="AB328" s="42"/>
      <c r="AC328" s="42"/>
      <c r="AD328" s="42"/>
      <c r="AE328" s="42"/>
      <c r="AF328" s="42"/>
      <c r="AG328" s="16"/>
      <c r="AH328" s="16"/>
      <c r="AI328" s="16"/>
      <c r="AJ328" s="16"/>
      <c r="AK328" s="16"/>
      <c r="AL328" s="16"/>
    </row>
    <row r="329" spans="1:38" ht="63" customHeight="1">
      <c r="A329" s="18"/>
      <c r="B329" s="20">
        <v>3132</v>
      </c>
      <c r="C329" s="128" t="s">
        <v>2</v>
      </c>
      <c r="D329" s="256" t="s">
        <v>137</v>
      </c>
      <c r="E329" s="178">
        <v>1051984</v>
      </c>
      <c r="F329" s="189"/>
      <c r="G329" s="189"/>
      <c r="H329" s="190">
        <f t="shared" si="139"/>
        <v>1034940.73</v>
      </c>
      <c r="I329" s="190">
        <v>751983.21</v>
      </c>
      <c r="J329" s="213">
        <v>18162.61</v>
      </c>
      <c r="K329" s="221">
        <v>84604.95</v>
      </c>
      <c r="L329" s="221">
        <v>176653.96</v>
      </c>
      <c r="M329" s="221">
        <v>3536</v>
      </c>
      <c r="N329" s="189"/>
      <c r="O329" s="189"/>
      <c r="P329" s="189"/>
      <c r="Q329" s="189"/>
      <c r="R329" s="189"/>
      <c r="S329" s="189"/>
      <c r="T329" s="189"/>
      <c r="U329" s="189"/>
      <c r="V329" s="199">
        <f t="shared" si="140"/>
        <v>282957.52</v>
      </c>
      <c r="W329" s="188">
        <v>1034940.73</v>
      </c>
      <c r="X329" s="189">
        <f t="shared" ref="X329:X342" si="141">E329-H329</f>
        <v>17043.270000000019</v>
      </c>
      <c r="Y329" s="189">
        <f t="shared" si="137"/>
        <v>98.379892659964412</v>
      </c>
      <c r="Z329" s="42"/>
      <c r="AA329" s="42"/>
      <c r="AB329" s="42"/>
      <c r="AC329" s="42"/>
      <c r="AD329" s="42"/>
      <c r="AE329" s="42"/>
      <c r="AF329" s="42"/>
      <c r="AG329" s="16"/>
      <c r="AH329" s="16"/>
      <c r="AI329" s="16"/>
      <c r="AJ329" s="16"/>
      <c r="AK329" s="16"/>
      <c r="AL329" s="16"/>
    </row>
    <row r="330" spans="1:38" ht="81" customHeight="1">
      <c r="A330" s="18"/>
      <c r="B330" s="20">
        <v>3132</v>
      </c>
      <c r="C330" s="128" t="s">
        <v>2</v>
      </c>
      <c r="D330" s="256" t="s">
        <v>138</v>
      </c>
      <c r="E330" s="178">
        <v>99436</v>
      </c>
      <c r="F330" s="189"/>
      <c r="G330" s="189"/>
      <c r="H330" s="190">
        <f t="shared" si="139"/>
        <v>99436</v>
      </c>
      <c r="I330" s="190">
        <v>99436</v>
      </c>
      <c r="J330" s="213"/>
      <c r="K330" s="221"/>
      <c r="L330" s="221"/>
      <c r="M330" s="221"/>
      <c r="N330" s="189"/>
      <c r="O330" s="189"/>
      <c r="P330" s="189"/>
      <c r="Q330" s="189"/>
      <c r="R330" s="189"/>
      <c r="S330" s="189"/>
      <c r="T330" s="189"/>
      <c r="U330" s="189"/>
      <c r="V330" s="199">
        <f t="shared" si="140"/>
        <v>0</v>
      </c>
      <c r="W330" s="188">
        <v>99436</v>
      </c>
      <c r="X330" s="189">
        <f t="shared" si="141"/>
        <v>0</v>
      </c>
      <c r="Y330" s="189">
        <f t="shared" si="137"/>
        <v>100</v>
      </c>
      <c r="Z330" s="42"/>
      <c r="AA330" s="42"/>
      <c r="AB330" s="42"/>
      <c r="AC330" s="42"/>
      <c r="AD330" s="42"/>
      <c r="AE330" s="42"/>
      <c r="AF330" s="42"/>
      <c r="AG330" s="16"/>
      <c r="AH330" s="16"/>
      <c r="AI330" s="16"/>
      <c r="AJ330" s="16"/>
      <c r="AK330" s="16"/>
      <c r="AL330" s="16"/>
    </row>
    <row r="331" spans="1:38" ht="60.75" customHeight="1">
      <c r="A331" s="18"/>
      <c r="B331" s="20">
        <v>3132</v>
      </c>
      <c r="C331" s="128" t="s">
        <v>2</v>
      </c>
      <c r="D331" s="256" t="s">
        <v>139</v>
      </c>
      <c r="E331" s="178">
        <v>87023</v>
      </c>
      <c r="F331" s="189"/>
      <c r="G331" s="189"/>
      <c r="H331" s="190">
        <f t="shared" si="139"/>
        <v>86890.8</v>
      </c>
      <c r="I331" s="190">
        <v>86890.8</v>
      </c>
      <c r="J331" s="213"/>
      <c r="K331" s="221"/>
      <c r="L331" s="221"/>
      <c r="M331" s="221"/>
      <c r="N331" s="189"/>
      <c r="O331" s="189"/>
      <c r="P331" s="189"/>
      <c r="Q331" s="189"/>
      <c r="R331" s="189"/>
      <c r="S331" s="189"/>
      <c r="T331" s="189"/>
      <c r="U331" s="189"/>
      <c r="V331" s="199">
        <f t="shared" si="140"/>
        <v>0</v>
      </c>
      <c r="W331" s="188">
        <v>86890.8</v>
      </c>
      <c r="X331" s="189">
        <f t="shared" si="141"/>
        <v>132.19999999999709</v>
      </c>
      <c r="Y331" s="189">
        <f t="shared" si="137"/>
        <v>99.84808613814738</v>
      </c>
      <c r="Z331" s="42"/>
      <c r="AA331" s="42"/>
      <c r="AB331" s="42"/>
      <c r="AC331" s="42"/>
      <c r="AD331" s="42"/>
      <c r="AE331" s="42"/>
      <c r="AF331" s="42"/>
      <c r="AG331" s="16"/>
      <c r="AH331" s="16"/>
      <c r="AI331" s="16"/>
      <c r="AJ331" s="16"/>
      <c r="AK331" s="16"/>
      <c r="AL331" s="16"/>
    </row>
    <row r="332" spans="1:38" ht="60.75" customHeight="1">
      <c r="A332" s="18"/>
      <c r="B332" s="20">
        <v>3132</v>
      </c>
      <c r="C332" s="128" t="s">
        <v>2</v>
      </c>
      <c r="D332" s="256" t="s">
        <v>140</v>
      </c>
      <c r="E332" s="178">
        <v>83202</v>
      </c>
      <c r="F332" s="189"/>
      <c r="G332" s="189"/>
      <c r="H332" s="190">
        <f t="shared" si="139"/>
        <v>83188</v>
      </c>
      <c r="I332" s="190">
        <v>83188</v>
      </c>
      <c r="J332" s="213"/>
      <c r="K332" s="221"/>
      <c r="L332" s="221"/>
      <c r="M332" s="221"/>
      <c r="N332" s="189"/>
      <c r="O332" s="189"/>
      <c r="P332" s="189"/>
      <c r="Q332" s="189"/>
      <c r="R332" s="189"/>
      <c r="S332" s="189"/>
      <c r="T332" s="189"/>
      <c r="U332" s="189"/>
      <c r="V332" s="199">
        <f t="shared" si="140"/>
        <v>0</v>
      </c>
      <c r="W332" s="188">
        <v>83188</v>
      </c>
      <c r="X332" s="189">
        <f t="shared" si="141"/>
        <v>14</v>
      </c>
      <c r="Y332" s="189">
        <f t="shared" si="137"/>
        <v>99.983173481406695</v>
      </c>
      <c r="Z332" s="42"/>
      <c r="AA332" s="42"/>
      <c r="AB332" s="42"/>
      <c r="AC332" s="42"/>
      <c r="AD332" s="42"/>
      <c r="AE332" s="42"/>
      <c r="AF332" s="42"/>
      <c r="AG332" s="16"/>
      <c r="AH332" s="16"/>
      <c r="AI332" s="16"/>
      <c r="AJ332" s="16"/>
      <c r="AK332" s="16"/>
      <c r="AL332" s="16"/>
    </row>
    <row r="333" spans="1:38" ht="60.75" customHeight="1">
      <c r="A333" s="18"/>
      <c r="B333" s="20">
        <v>3132</v>
      </c>
      <c r="C333" s="128" t="s">
        <v>2</v>
      </c>
      <c r="D333" s="256" t="s">
        <v>141</v>
      </c>
      <c r="E333" s="178">
        <v>77270.38</v>
      </c>
      <c r="F333" s="189"/>
      <c r="G333" s="189"/>
      <c r="H333" s="190">
        <f t="shared" si="139"/>
        <v>77270.38</v>
      </c>
      <c r="I333" s="190">
        <v>77270.38</v>
      </c>
      <c r="J333" s="213"/>
      <c r="K333" s="221"/>
      <c r="L333" s="221"/>
      <c r="M333" s="221"/>
      <c r="N333" s="189"/>
      <c r="O333" s="189"/>
      <c r="P333" s="189"/>
      <c r="Q333" s="189"/>
      <c r="R333" s="189"/>
      <c r="S333" s="189"/>
      <c r="T333" s="189"/>
      <c r="U333" s="189"/>
      <c r="V333" s="199">
        <f t="shared" si="140"/>
        <v>0</v>
      </c>
      <c r="W333" s="188">
        <v>77270.38</v>
      </c>
      <c r="X333" s="189">
        <f t="shared" si="141"/>
        <v>0</v>
      </c>
      <c r="Y333" s="189">
        <f t="shared" si="137"/>
        <v>100</v>
      </c>
      <c r="Z333" s="42"/>
      <c r="AA333" s="42"/>
      <c r="AB333" s="42"/>
      <c r="AC333" s="42"/>
      <c r="AD333" s="42"/>
      <c r="AE333" s="42"/>
      <c r="AF333" s="42"/>
      <c r="AG333" s="16"/>
      <c r="AH333" s="16"/>
      <c r="AI333" s="16"/>
      <c r="AJ333" s="16"/>
      <c r="AK333" s="16"/>
      <c r="AL333" s="16"/>
    </row>
    <row r="334" spans="1:38" ht="60.75" customHeight="1">
      <c r="A334" s="18"/>
      <c r="B334" s="20">
        <v>3132</v>
      </c>
      <c r="C334" s="128" t="s">
        <v>2</v>
      </c>
      <c r="D334" s="256" t="s">
        <v>142</v>
      </c>
      <c r="E334" s="178">
        <v>88721</v>
      </c>
      <c r="F334" s="189"/>
      <c r="G334" s="189"/>
      <c r="H334" s="190">
        <f t="shared" si="139"/>
        <v>85500.72</v>
      </c>
      <c r="I334" s="190">
        <v>85500.72</v>
      </c>
      <c r="J334" s="213"/>
      <c r="K334" s="221"/>
      <c r="L334" s="221"/>
      <c r="M334" s="221"/>
      <c r="N334" s="189"/>
      <c r="O334" s="189"/>
      <c r="P334" s="189"/>
      <c r="Q334" s="189"/>
      <c r="R334" s="189"/>
      <c r="S334" s="189"/>
      <c r="T334" s="189"/>
      <c r="U334" s="189"/>
      <c r="V334" s="199">
        <f t="shared" si="140"/>
        <v>0</v>
      </c>
      <c r="W334" s="188">
        <v>85500.72</v>
      </c>
      <c r="X334" s="189">
        <f t="shared" si="141"/>
        <v>3220.2799999999988</v>
      </c>
      <c r="Y334" s="189">
        <f t="shared" si="137"/>
        <v>96.370329459767134</v>
      </c>
      <c r="Z334" s="42"/>
      <c r="AA334" s="42"/>
      <c r="AB334" s="42"/>
      <c r="AC334" s="42"/>
      <c r="AD334" s="42"/>
      <c r="AE334" s="42"/>
      <c r="AF334" s="42"/>
      <c r="AG334" s="16"/>
      <c r="AH334" s="16"/>
      <c r="AI334" s="16"/>
      <c r="AJ334" s="16"/>
      <c r="AK334" s="16"/>
      <c r="AL334" s="16"/>
    </row>
    <row r="335" spans="1:38" ht="54.75" customHeight="1">
      <c r="A335" s="18"/>
      <c r="B335" s="20">
        <v>3132</v>
      </c>
      <c r="C335" s="128" t="s">
        <v>2</v>
      </c>
      <c r="D335" s="256" t="s">
        <v>207</v>
      </c>
      <c r="E335" s="178">
        <v>8306390</v>
      </c>
      <c r="F335" s="189"/>
      <c r="G335" s="189"/>
      <c r="H335" s="190">
        <f>I335+V335</f>
        <v>8306390</v>
      </c>
      <c r="I335" s="190">
        <v>8237849.8200000003</v>
      </c>
      <c r="J335" s="213">
        <v>68540.179999999993</v>
      </c>
      <c r="K335" s="221"/>
      <c r="L335" s="221"/>
      <c r="M335" s="221"/>
      <c r="N335" s="189"/>
      <c r="O335" s="189"/>
      <c r="P335" s="189"/>
      <c r="Q335" s="189"/>
      <c r="R335" s="189"/>
      <c r="S335" s="189"/>
      <c r="T335" s="189"/>
      <c r="U335" s="189"/>
      <c r="V335" s="199">
        <f>J335+K335+L335+M335</f>
        <v>68540.179999999993</v>
      </c>
      <c r="W335" s="188">
        <v>8306390</v>
      </c>
      <c r="X335" s="189">
        <f t="shared" si="141"/>
        <v>0</v>
      </c>
      <c r="Y335" s="189">
        <f t="shared" si="137"/>
        <v>100</v>
      </c>
      <c r="Z335" s="42"/>
      <c r="AA335" s="42"/>
      <c r="AB335" s="42"/>
      <c r="AC335" s="42"/>
      <c r="AD335" s="42"/>
      <c r="AE335" s="42"/>
      <c r="AF335" s="42"/>
      <c r="AG335" s="16"/>
      <c r="AH335" s="16"/>
      <c r="AI335" s="16"/>
      <c r="AJ335" s="16"/>
      <c r="AK335" s="16"/>
      <c r="AL335" s="16"/>
    </row>
    <row r="336" spans="1:38" ht="54.75" customHeight="1">
      <c r="A336" s="18"/>
      <c r="B336" s="20">
        <v>3142</v>
      </c>
      <c r="C336" s="122" t="s">
        <v>48</v>
      </c>
      <c r="D336" s="256" t="s">
        <v>260</v>
      </c>
      <c r="E336" s="178">
        <v>49000</v>
      </c>
      <c r="F336" s="189"/>
      <c r="G336" s="189"/>
      <c r="H336" s="190">
        <f t="shared" si="139"/>
        <v>0</v>
      </c>
      <c r="I336" s="190"/>
      <c r="J336" s="213"/>
      <c r="K336" s="221"/>
      <c r="L336" s="221"/>
      <c r="M336" s="221"/>
      <c r="N336" s="189"/>
      <c r="O336" s="189"/>
      <c r="P336" s="189"/>
      <c r="Q336" s="189"/>
      <c r="R336" s="189"/>
      <c r="S336" s="189"/>
      <c r="T336" s="189"/>
      <c r="U336" s="189"/>
      <c r="V336" s="199">
        <f t="shared" si="140"/>
        <v>0</v>
      </c>
      <c r="W336" s="188">
        <v>0</v>
      </c>
      <c r="X336" s="189">
        <f t="shared" si="141"/>
        <v>49000</v>
      </c>
      <c r="Y336" s="189">
        <f t="shared" si="137"/>
        <v>0</v>
      </c>
      <c r="Z336" s="42"/>
      <c r="AA336" s="42"/>
      <c r="AB336" s="42"/>
      <c r="AC336" s="42"/>
      <c r="AD336" s="42"/>
      <c r="AE336" s="42"/>
      <c r="AF336" s="42"/>
      <c r="AG336" s="16"/>
      <c r="AH336" s="16"/>
      <c r="AI336" s="16"/>
      <c r="AJ336" s="16"/>
      <c r="AK336" s="16"/>
      <c r="AL336" s="16"/>
    </row>
    <row r="337" spans="1:38" ht="88.5" customHeight="1">
      <c r="A337" s="18"/>
      <c r="B337" s="20">
        <v>3132</v>
      </c>
      <c r="C337" s="128" t="s">
        <v>2</v>
      </c>
      <c r="D337" s="354" t="s">
        <v>208</v>
      </c>
      <c r="E337" s="178">
        <v>7111990</v>
      </c>
      <c r="F337" s="189"/>
      <c r="G337" s="189"/>
      <c r="H337" s="190">
        <f t="shared" si="139"/>
        <v>4909997.4000000004</v>
      </c>
      <c r="I337" s="190">
        <v>2789401.03</v>
      </c>
      <c r="J337" s="213">
        <v>2071917.25</v>
      </c>
      <c r="K337" s="221">
        <v>46679.12</v>
      </c>
      <c r="L337" s="221">
        <v>2000</v>
      </c>
      <c r="M337" s="221"/>
      <c r="N337" s="189"/>
      <c r="O337" s="189"/>
      <c r="P337" s="189"/>
      <c r="Q337" s="189"/>
      <c r="R337" s="189"/>
      <c r="S337" s="189"/>
      <c r="T337" s="189"/>
      <c r="U337" s="189"/>
      <c r="V337" s="199">
        <f t="shared" si="140"/>
        <v>2120596.37</v>
      </c>
      <c r="W337" s="188">
        <v>4909997.4000000004</v>
      </c>
      <c r="X337" s="189">
        <f t="shared" si="141"/>
        <v>2201992.5999999996</v>
      </c>
      <c r="Y337" s="189">
        <f t="shared" si="137"/>
        <v>69.038305734400652</v>
      </c>
      <c r="Z337" s="42"/>
      <c r="AA337" s="42"/>
      <c r="AB337" s="42"/>
      <c r="AC337" s="42"/>
      <c r="AD337" s="42"/>
      <c r="AE337" s="42"/>
      <c r="AF337" s="42"/>
      <c r="AG337" s="16"/>
      <c r="AH337" s="16"/>
      <c r="AI337" s="16"/>
      <c r="AJ337" s="16"/>
      <c r="AK337" s="16"/>
      <c r="AL337" s="16"/>
    </row>
    <row r="338" spans="1:38" ht="51" customHeight="1">
      <c r="A338" s="18"/>
      <c r="B338" s="20">
        <v>3132</v>
      </c>
      <c r="C338" s="128" t="s">
        <v>2</v>
      </c>
      <c r="D338" s="256" t="s">
        <v>215</v>
      </c>
      <c r="E338" s="178">
        <v>49900</v>
      </c>
      <c r="F338" s="189"/>
      <c r="G338" s="189"/>
      <c r="H338" s="190">
        <f t="shared" si="139"/>
        <v>43334</v>
      </c>
      <c r="I338" s="190"/>
      <c r="J338" s="213">
        <v>43334</v>
      </c>
      <c r="K338" s="221"/>
      <c r="L338" s="221"/>
      <c r="M338" s="221"/>
      <c r="N338" s="189"/>
      <c r="O338" s="189"/>
      <c r="P338" s="189"/>
      <c r="Q338" s="189"/>
      <c r="R338" s="189"/>
      <c r="S338" s="189"/>
      <c r="T338" s="189"/>
      <c r="U338" s="189"/>
      <c r="V338" s="199">
        <f t="shared" si="140"/>
        <v>43334</v>
      </c>
      <c r="W338" s="188">
        <v>43334</v>
      </c>
      <c r="X338" s="189">
        <f t="shared" si="141"/>
        <v>6566</v>
      </c>
      <c r="Y338" s="189">
        <f t="shared" si="137"/>
        <v>86.841683366733463</v>
      </c>
      <c r="Z338" s="42"/>
      <c r="AA338" s="42"/>
      <c r="AB338" s="42"/>
      <c r="AC338" s="42"/>
      <c r="AD338" s="42"/>
      <c r="AE338" s="42"/>
      <c r="AF338" s="42"/>
      <c r="AG338" s="16"/>
      <c r="AH338" s="16"/>
      <c r="AI338" s="16"/>
      <c r="AJ338" s="16"/>
      <c r="AK338" s="16"/>
      <c r="AL338" s="16"/>
    </row>
    <row r="339" spans="1:38" ht="77.25" customHeight="1">
      <c r="A339" s="18"/>
      <c r="B339" s="20">
        <v>3132</v>
      </c>
      <c r="C339" s="128" t="s">
        <v>2</v>
      </c>
      <c r="D339" s="256" t="s">
        <v>244</v>
      </c>
      <c r="E339" s="178">
        <v>94800</v>
      </c>
      <c r="F339" s="189"/>
      <c r="G339" s="189"/>
      <c r="H339" s="190">
        <f t="shared" si="139"/>
        <v>81643.399999999994</v>
      </c>
      <c r="I339" s="190">
        <v>81643.399999999994</v>
      </c>
      <c r="J339" s="213"/>
      <c r="K339" s="221"/>
      <c r="L339" s="221"/>
      <c r="M339" s="221"/>
      <c r="N339" s="189"/>
      <c r="O339" s="189"/>
      <c r="P339" s="189"/>
      <c r="Q339" s="189"/>
      <c r="R339" s="189"/>
      <c r="S339" s="189"/>
      <c r="T339" s="189"/>
      <c r="U339" s="189"/>
      <c r="V339" s="199">
        <f t="shared" si="140"/>
        <v>0</v>
      </c>
      <c r="W339" s="188">
        <v>81643.399999999994</v>
      </c>
      <c r="X339" s="189">
        <f t="shared" si="141"/>
        <v>13156.600000000006</v>
      </c>
      <c r="Y339" s="189">
        <f t="shared" si="137"/>
        <v>86.121729957805897</v>
      </c>
      <c r="Z339" s="42"/>
      <c r="AA339" s="42"/>
      <c r="AB339" s="42"/>
      <c r="AC339" s="42"/>
      <c r="AD339" s="42"/>
      <c r="AE339" s="42"/>
      <c r="AF339" s="42"/>
      <c r="AG339" s="16"/>
      <c r="AH339" s="16"/>
      <c r="AI339" s="16"/>
      <c r="AJ339" s="16"/>
      <c r="AK339" s="16"/>
      <c r="AL339" s="16"/>
    </row>
    <row r="340" spans="1:38" ht="78.75" customHeight="1">
      <c r="A340" s="18"/>
      <c r="B340" s="20">
        <v>3132</v>
      </c>
      <c r="C340" s="128" t="s">
        <v>2</v>
      </c>
      <c r="D340" s="354" t="s">
        <v>245</v>
      </c>
      <c r="E340" s="178">
        <v>49500</v>
      </c>
      <c r="F340" s="189"/>
      <c r="G340" s="189"/>
      <c r="H340" s="190">
        <f t="shared" si="139"/>
        <v>49082</v>
      </c>
      <c r="I340" s="190"/>
      <c r="J340" s="213">
        <v>49082</v>
      </c>
      <c r="K340" s="221"/>
      <c r="L340" s="221"/>
      <c r="M340" s="221"/>
      <c r="N340" s="189"/>
      <c r="O340" s="189"/>
      <c r="P340" s="189"/>
      <c r="Q340" s="189"/>
      <c r="R340" s="189"/>
      <c r="S340" s="189"/>
      <c r="T340" s="189"/>
      <c r="U340" s="189"/>
      <c r="V340" s="199">
        <f t="shared" si="140"/>
        <v>49082</v>
      </c>
      <c r="W340" s="188">
        <v>49082</v>
      </c>
      <c r="X340" s="189">
        <f t="shared" si="141"/>
        <v>418</v>
      </c>
      <c r="Y340" s="189">
        <f t="shared" si="137"/>
        <v>99.155555555555551</v>
      </c>
      <c r="Z340" s="42"/>
      <c r="AA340" s="42"/>
      <c r="AB340" s="42"/>
      <c r="AC340" s="42"/>
      <c r="AD340" s="42"/>
      <c r="AE340" s="42"/>
      <c r="AF340" s="42"/>
      <c r="AG340" s="16"/>
      <c r="AH340" s="16"/>
      <c r="AI340" s="16"/>
      <c r="AJ340" s="16"/>
      <c r="AK340" s="16"/>
      <c r="AL340" s="16"/>
    </row>
    <row r="341" spans="1:38" ht="88.5" customHeight="1">
      <c r="A341" s="18"/>
      <c r="B341" s="20">
        <v>3132</v>
      </c>
      <c r="C341" s="128" t="s">
        <v>2</v>
      </c>
      <c r="D341" s="354" t="s">
        <v>246</v>
      </c>
      <c r="E341" s="178">
        <v>49500</v>
      </c>
      <c r="F341" s="189"/>
      <c r="G341" s="189"/>
      <c r="H341" s="190">
        <f t="shared" si="139"/>
        <v>0</v>
      </c>
      <c r="I341" s="190"/>
      <c r="J341" s="213"/>
      <c r="K341" s="221"/>
      <c r="L341" s="221"/>
      <c r="M341" s="221"/>
      <c r="N341" s="189"/>
      <c r="O341" s="189"/>
      <c r="P341" s="189"/>
      <c r="Q341" s="189"/>
      <c r="R341" s="189"/>
      <c r="S341" s="189"/>
      <c r="T341" s="189"/>
      <c r="U341" s="189"/>
      <c r="V341" s="199">
        <f t="shared" si="140"/>
        <v>0</v>
      </c>
      <c r="W341" s="188">
        <v>0</v>
      </c>
      <c r="X341" s="189">
        <f t="shared" si="141"/>
        <v>49500</v>
      </c>
      <c r="Y341" s="189">
        <f t="shared" si="137"/>
        <v>0</v>
      </c>
      <c r="Z341" s="42"/>
      <c r="AA341" s="42"/>
      <c r="AB341" s="42"/>
      <c r="AC341" s="42"/>
      <c r="AD341" s="42"/>
      <c r="AE341" s="42"/>
      <c r="AF341" s="42"/>
      <c r="AG341" s="16"/>
      <c r="AH341" s="16"/>
      <c r="AI341" s="16"/>
      <c r="AJ341" s="16"/>
      <c r="AK341" s="16"/>
      <c r="AL341" s="16"/>
    </row>
    <row r="342" spans="1:38" ht="88.5" customHeight="1">
      <c r="A342" s="18"/>
      <c r="B342" s="20">
        <v>3132</v>
      </c>
      <c r="C342" s="128" t="s">
        <v>2</v>
      </c>
      <c r="D342" s="354" t="s">
        <v>274</v>
      </c>
      <c r="E342" s="178">
        <v>225051</v>
      </c>
      <c r="F342" s="189"/>
      <c r="G342" s="189"/>
      <c r="H342" s="190">
        <f t="shared" si="139"/>
        <v>20586</v>
      </c>
      <c r="I342" s="190"/>
      <c r="J342" s="213">
        <v>20586</v>
      </c>
      <c r="K342" s="221"/>
      <c r="L342" s="221"/>
      <c r="M342" s="221"/>
      <c r="N342" s="189"/>
      <c r="O342" s="189"/>
      <c r="P342" s="189"/>
      <c r="Q342" s="189"/>
      <c r="R342" s="189"/>
      <c r="S342" s="189"/>
      <c r="T342" s="189"/>
      <c r="U342" s="189"/>
      <c r="V342" s="199">
        <f t="shared" si="140"/>
        <v>20586</v>
      </c>
      <c r="W342" s="188">
        <v>20586</v>
      </c>
      <c r="X342" s="189">
        <f t="shared" si="141"/>
        <v>204465</v>
      </c>
      <c r="Y342" s="189">
        <f t="shared" si="137"/>
        <v>9.1472599544103339</v>
      </c>
      <c r="Z342" s="42"/>
      <c r="AA342" s="42"/>
      <c r="AB342" s="42"/>
      <c r="AC342" s="42"/>
      <c r="AD342" s="42"/>
      <c r="AE342" s="42"/>
      <c r="AF342" s="42"/>
      <c r="AG342" s="16"/>
      <c r="AH342" s="16"/>
      <c r="AI342" s="16"/>
      <c r="AJ342" s="16"/>
      <c r="AK342" s="16"/>
      <c r="AL342" s="16"/>
    </row>
    <row r="343" spans="1:38" ht="49.5" customHeight="1">
      <c r="A343" s="83"/>
      <c r="B343" s="103">
        <v>1217520</v>
      </c>
      <c r="C343" s="345" t="s">
        <v>87</v>
      </c>
      <c r="D343" s="270"/>
      <c r="E343" s="206">
        <f>E344</f>
        <v>24800</v>
      </c>
      <c r="F343" s="206">
        <f t="shared" ref="F343:X343" si="142">F344</f>
        <v>0</v>
      </c>
      <c r="G343" s="206">
        <f t="shared" si="142"/>
        <v>0</v>
      </c>
      <c r="H343" s="206">
        <f t="shared" si="142"/>
        <v>24800</v>
      </c>
      <c r="I343" s="206">
        <f t="shared" si="142"/>
        <v>24800</v>
      </c>
      <c r="J343" s="206">
        <f t="shared" si="142"/>
        <v>0</v>
      </c>
      <c r="K343" s="206">
        <f t="shared" si="142"/>
        <v>0</v>
      </c>
      <c r="L343" s="206">
        <f t="shared" si="142"/>
        <v>0</v>
      </c>
      <c r="M343" s="206">
        <f t="shared" si="142"/>
        <v>0</v>
      </c>
      <c r="N343" s="206">
        <f t="shared" si="142"/>
        <v>0</v>
      </c>
      <c r="O343" s="206">
        <f t="shared" si="142"/>
        <v>0</v>
      </c>
      <c r="P343" s="206">
        <f t="shared" si="142"/>
        <v>0</v>
      </c>
      <c r="Q343" s="206">
        <f t="shared" si="142"/>
        <v>0</v>
      </c>
      <c r="R343" s="206">
        <f t="shared" si="142"/>
        <v>0</v>
      </c>
      <c r="S343" s="206">
        <f t="shared" si="142"/>
        <v>0</v>
      </c>
      <c r="T343" s="206">
        <f t="shared" si="142"/>
        <v>0</v>
      </c>
      <c r="U343" s="206">
        <f t="shared" si="142"/>
        <v>0</v>
      </c>
      <c r="V343" s="206">
        <f t="shared" si="142"/>
        <v>0</v>
      </c>
      <c r="W343" s="206">
        <f t="shared" si="142"/>
        <v>24800</v>
      </c>
      <c r="X343" s="206">
        <f t="shared" si="142"/>
        <v>0</v>
      </c>
      <c r="Y343" s="189">
        <f t="shared" si="137"/>
        <v>100</v>
      </c>
      <c r="Z343" s="42"/>
      <c r="AA343" s="42"/>
      <c r="AB343" s="42"/>
      <c r="AC343" s="42"/>
      <c r="AD343" s="42"/>
      <c r="AE343" s="42"/>
      <c r="AF343" s="42"/>
      <c r="AG343" s="16"/>
      <c r="AH343" s="16"/>
      <c r="AI343" s="16"/>
      <c r="AJ343" s="16"/>
      <c r="AK343" s="16"/>
      <c r="AL343" s="16"/>
    </row>
    <row r="344" spans="1:38" ht="99.75" customHeight="1">
      <c r="A344" s="18"/>
      <c r="B344" s="346">
        <v>3110</v>
      </c>
      <c r="C344" s="128" t="s">
        <v>55</v>
      </c>
      <c r="D344" s="256" t="s">
        <v>190</v>
      </c>
      <c r="E344" s="322">
        <v>24800</v>
      </c>
      <c r="F344" s="189"/>
      <c r="G344" s="189"/>
      <c r="H344" s="190">
        <f t="shared" ref="H344:H356" si="143">I344+V344</f>
        <v>24800</v>
      </c>
      <c r="I344" s="190">
        <v>24800</v>
      </c>
      <c r="J344" s="213"/>
      <c r="K344" s="221"/>
      <c r="L344" s="221"/>
      <c r="M344" s="221"/>
      <c r="N344" s="189"/>
      <c r="O344" s="189"/>
      <c r="P344" s="189"/>
      <c r="Q344" s="189"/>
      <c r="R344" s="189"/>
      <c r="S344" s="189"/>
      <c r="T344" s="189"/>
      <c r="U344" s="189"/>
      <c r="V344" s="199">
        <f t="shared" ref="V344:V356" si="144">J344+K344+L344+M344+N344+O344+P344+Q344</f>
        <v>0</v>
      </c>
      <c r="W344" s="188">
        <v>24800</v>
      </c>
      <c r="X344" s="189">
        <f>E344-H344</f>
        <v>0</v>
      </c>
      <c r="Y344" s="189">
        <f t="shared" si="137"/>
        <v>100</v>
      </c>
      <c r="Z344" s="42"/>
      <c r="AA344" s="42"/>
      <c r="AB344" s="42"/>
      <c r="AC344" s="42"/>
      <c r="AD344" s="42"/>
      <c r="AE344" s="42"/>
      <c r="AF344" s="42"/>
      <c r="AG344" s="16"/>
      <c r="AH344" s="16"/>
      <c r="AI344" s="16"/>
      <c r="AJ344" s="16"/>
      <c r="AK344" s="16"/>
      <c r="AL344" s="16"/>
    </row>
    <row r="345" spans="1:38" ht="54.75" hidden="1" customHeight="1">
      <c r="A345" s="18"/>
      <c r="B345" s="20"/>
      <c r="C345" s="260"/>
      <c r="D345" s="258"/>
      <c r="E345" s="207"/>
      <c r="F345" s="189"/>
      <c r="G345" s="189"/>
      <c r="H345" s="190">
        <f t="shared" si="143"/>
        <v>0</v>
      </c>
      <c r="I345" s="190"/>
      <c r="J345" s="213"/>
      <c r="K345" s="221"/>
      <c r="L345" s="221"/>
      <c r="M345" s="221"/>
      <c r="N345" s="189"/>
      <c r="O345" s="189"/>
      <c r="P345" s="189"/>
      <c r="Q345" s="189"/>
      <c r="R345" s="189"/>
      <c r="S345" s="189"/>
      <c r="T345" s="189"/>
      <c r="U345" s="189"/>
      <c r="V345" s="199">
        <f t="shared" si="144"/>
        <v>0</v>
      </c>
      <c r="W345" s="233"/>
      <c r="X345" s="189">
        <f t="shared" ref="X345:X356" si="145">E345-H345</f>
        <v>0</v>
      </c>
      <c r="Y345" s="189" t="e">
        <f t="shared" si="137"/>
        <v>#DIV/0!</v>
      </c>
      <c r="Z345" s="42"/>
      <c r="AA345" s="42"/>
      <c r="AB345" s="42"/>
      <c r="AC345" s="42"/>
      <c r="AD345" s="42"/>
      <c r="AE345" s="42"/>
      <c r="AF345" s="42"/>
      <c r="AG345" s="16"/>
      <c r="AH345" s="16"/>
      <c r="AI345" s="16"/>
      <c r="AJ345" s="16"/>
      <c r="AK345" s="16"/>
      <c r="AL345" s="16"/>
    </row>
    <row r="346" spans="1:38" ht="96" hidden="1" customHeight="1">
      <c r="A346" s="18"/>
      <c r="B346" s="20"/>
      <c r="C346" s="261"/>
      <c r="D346" s="258"/>
      <c r="E346" s="207"/>
      <c r="F346" s="189"/>
      <c r="G346" s="189"/>
      <c r="H346" s="190">
        <f t="shared" si="143"/>
        <v>0</v>
      </c>
      <c r="I346" s="190"/>
      <c r="J346" s="213"/>
      <c r="K346" s="221"/>
      <c r="L346" s="221"/>
      <c r="M346" s="221"/>
      <c r="N346" s="189"/>
      <c r="O346" s="189"/>
      <c r="P346" s="189"/>
      <c r="Q346" s="189"/>
      <c r="R346" s="189"/>
      <c r="S346" s="189"/>
      <c r="T346" s="189"/>
      <c r="U346" s="189"/>
      <c r="V346" s="199">
        <f t="shared" si="144"/>
        <v>0</v>
      </c>
      <c r="W346" s="233"/>
      <c r="X346" s="189">
        <f t="shared" si="145"/>
        <v>0</v>
      </c>
      <c r="Y346" s="189" t="e">
        <f t="shared" si="137"/>
        <v>#DIV/0!</v>
      </c>
      <c r="Z346" s="42"/>
      <c r="AA346" s="42"/>
      <c r="AB346" s="42"/>
      <c r="AC346" s="42"/>
      <c r="AD346" s="42"/>
      <c r="AE346" s="42"/>
      <c r="AF346" s="42"/>
      <c r="AG346" s="16"/>
      <c r="AH346" s="16"/>
      <c r="AI346" s="16"/>
      <c r="AJ346" s="16"/>
      <c r="AK346" s="16"/>
      <c r="AL346" s="16"/>
    </row>
    <row r="347" spans="1:38" ht="2.25" hidden="1" customHeight="1">
      <c r="A347" s="119"/>
      <c r="B347" s="103" t="s">
        <v>40</v>
      </c>
      <c r="C347" s="260"/>
      <c r="D347" s="258"/>
      <c r="E347" s="120"/>
      <c r="F347" s="120"/>
      <c r="G347" s="120"/>
      <c r="H347" s="190">
        <f t="shared" si="143"/>
        <v>0</v>
      </c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99">
        <f t="shared" si="144"/>
        <v>0</v>
      </c>
      <c r="W347" s="120"/>
      <c r="X347" s="189">
        <f t="shared" si="145"/>
        <v>0</v>
      </c>
      <c r="Y347" s="189" t="e">
        <f t="shared" si="137"/>
        <v>#DIV/0!</v>
      </c>
      <c r="Z347" s="42"/>
      <c r="AA347" s="42"/>
      <c r="AB347" s="42"/>
      <c r="AC347" s="42"/>
      <c r="AD347" s="42"/>
      <c r="AE347" s="42"/>
      <c r="AF347" s="42"/>
      <c r="AG347" s="16"/>
      <c r="AH347" s="16"/>
      <c r="AI347" s="16"/>
      <c r="AJ347" s="16"/>
      <c r="AK347" s="16"/>
      <c r="AL347" s="16"/>
    </row>
    <row r="348" spans="1:38" ht="56.25" hidden="1" customHeight="1">
      <c r="A348" s="18"/>
      <c r="B348" s="20"/>
      <c r="C348" s="261"/>
      <c r="D348" s="258"/>
      <c r="E348" s="207"/>
      <c r="F348" s="189"/>
      <c r="G348" s="189"/>
      <c r="H348" s="190">
        <f t="shared" si="143"/>
        <v>0</v>
      </c>
      <c r="I348" s="190"/>
      <c r="J348" s="213"/>
      <c r="K348" s="221"/>
      <c r="L348" s="221"/>
      <c r="M348" s="221"/>
      <c r="N348" s="189"/>
      <c r="O348" s="189"/>
      <c r="P348" s="189"/>
      <c r="Q348" s="189"/>
      <c r="R348" s="189"/>
      <c r="S348" s="189"/>
      <c r="T348" s="189"/>
      <c r="U348" s="189"/>
      <c r="V348" s="199">
        <f t="shared" si="144"/>
        <v>0</v>
      </c>
      <c r="W348" s="233"/>
      <c r="X348" s="189">
        <f t="shared" si="145"/>
        <v>0</v>
      </c>
      <c r="Y348" s="189" t="e">
        <f t="shared" si="137"/>
        <v>#DIV/0!</v>
      </c>
      <c r="Z348" s="42"/>
      <c r="AA348" s="42"/>
      <c r="AB348" s="42"/>
      <c r="AC348" s="42"/>
      <c r="AD348" s="42"/>
      <c r="AE348" s="42"/>
      <c r="AF348" s="42"/>
      <c r="AG348" s="16"/>
      <c r="AH348" s="16"/>
      <c r="AI348" s="16"/>
      <c r="AJ348" s="16"/>
      <c r="AK348" s="16"/>
      <c r="AL348" s="16"/>
    </row>
    <row r="349" spans="1:38" ht="38.25" hidden="1" customHeight="1">
      <c r="A349" s="18"/>
      <c r="B349" s="20"/>
      <c r="C349" s="260"/>
      <c r="D349" s="258"/>
      <c r="E349" s="207"/>
      <c r="F349" s="189"/>
      <c r="G349" s="189"/>
      <c r="H349" s="190">
        <f t="shared" si="143"/>
        <v>0</v>
      </c>
      <c r="I349" s="190"/>
      <c r="J349" s="213"/>
      <c r="K349" s="221"/>
      <c r="L349" s="221"/>
      <c r="M349" s="221"/>
      <c r="N349" s="189"/>
      <c r="O349" s="189"/>
      <c r="P349" s="189"/>
      <c r="Q349" s="189"/>
      <c r="R349" s="189"/>
      <c r="S349" s="189"/>
      <c r="T349" s="189"/>
      <c r="U349" s="189"/>
      <c r="V349" s="199">
        <f t="shared" si="144"/>
        <v>0</v>
      </c>
      <c r="W349" s="233"/>
      <c r="X349" s="189">
        <f t="shared" si="145"/>
        <v>0</v>
      </c>
      <c r="Y349" s="189" t="e">
        <f t="shared" si="137"/>
        <v>#DIV/0!</v>
      </c>
      <c r="Z349" s="42"/>
      <c r="AA349" s="42"/>
      <c r="AB349" s="42"/>
      <c r="AC349" s="42"/>
      <c r="AD349" s="42"/>
      <c r="AE349" s="42"/>
      <c r="AF349" s="42"/>
      <c r="AG349" s="16"/>
      <c r="AH349" s="16"/>
      <c r="AI349" s="16"/>
      <c r="AJ349" s="16"/>
      <c r="AK349" s="16"/>
      <c r="AL349" s="16"/>
    </row>
    <row r="350" spans="1:38" ht="30" hidden="1" customHeight="1">
      <c r="A350" s="18"/>
      <c r="B350" s="20"/>
      <c r="C350" s="261"/>
      <c r="D350" s="258"/>
      <c r="E350" s="207"/>
      <c r="F350" s="189"/>
      <c r="G350" s="189"/>
      <c r="H350" s="190">
        <f t="shared" si="143"/>
        <v>0</v>
      </c>
      <c r="I350" s="190"/>
      <c r="J350" s="213"/>
      <c r="K350" s="221"/>
      <c r="L350" s="221"/>
      <c r="M350" s="221"/>
      <c r="N350" s="189"/>
      <c r="O350" s="189"/>
      <c r="P350" s="189"/>
      <c r="Q350" s="189"/>
      <c r="R350" s="189"/>
      <c r="S350" s="189"/>
      <c r="T350" s="189"/>
      <c r="U350" s="189"/>
      <c r="V350" s="199">
        <f t="shared" si="144"/>
        <v>0</v>
      </c>
      <c r="W350" s="233"/>
      <c r="X350" s="189">
        <f t="shared" si="145"/>
        <v>0</v>
      </c>
      <c r="Y350" s="189" t="e">
        <f t="shared" si="137"/>
        <v>#DIV/0!</v>
      </c>
      <c r="Z350" s="42"/>
      <c r="AA350" s="42"/>
      <c r="AB350" s="42"/>
      <c r="AC350" s="42"/>
      <c r="AD350" s="42"/>
      <c r="AE350" s="42"/>
      <c r="AF350" s="42"/>
      <c r="AG350" s="16"/>
      <c r="AH350" s="16"/>
      <c r="AI350" s="16"/>
      <c r="AJ350" s="16"/>
      <c r="AK350" s="16"/>
      <c r="AL350" s="16"/>
    </row>
    <row r="351" spans="1:38" ht="28.5" hidden="1" customHeight="1">
      <c r="A351" s="18"/>
      <c r="B351" s="20"/>
      <c r="C351" s="260"/>
      <c r="D351" s="258"/>
      <c r="E351" s="207"/>
      <c r="F351" s="189"/>
      <c r="G351" s="189"/>
      <c r="H351" s="190">
        <f t="shared" si="143"/>
        <v>0</v>
      </c>
      <c r="I351" s="190"/>
      <c r="J351" s="213"/>
      <c r="K351" s="221"/>
      <c r="L351" s="221"/>
      <c r="M351" s="221"/>
      <c r="N351" s="189"/>
      <c r="O351" s="189"/>
      <c r="P351" s="189"/>
      <c r="Q351" s="189"/>
      <c r="R351" s="189"/>
      <c r="S351" s="189"/>
      <c r="T351" s="189"/>
      <c r="U351" s="189"/>
      <c r="V351" s="199">
        <f t="shared" si="144"/>
        <v>0</v>
      </c>
      <c r="W351" s="233"/>
      <c r="X351" s="189">
        <f t="shared" si="145"/>
        <v>0</v>
      </c>
      <c r="Y351" s="189" t="e">
        <f t="shared" si="137"/>
        <v>#DIV/0!</v>
      </c>
      <c r="Z351" s="42"/>
      <c r="AA351" s="42"/>
      <c r="AB351" s="42"/>
      <c r="AC351" s="42"/>
      <c r="AD351" s="42"/>
      <c r="AE351" s="42"/>
      <c r="AF351" s="42"/>
      <c r="AG351" s="16"/>
      <c r="AH351" s="16"/>
      <c r="AI351" s="16"/>
      <c r="AJ351" s="16"/>
      <c r="AK351" s="16"/>
      <c r="AL351" s="16"/>
    </row>
    <row r="352" spans="1:38" ht="28.5" hidden="1" customHeight="1">
      <c r="A352" s="18"/>
      <c r="B352" s="20"/>
      <c r="C352" s="261"/>
      <c r="D352" s="258"/>
      <c r="E352" s="207"/>
      <c r="F352" s="189"/>
      <c r="G352" s="189"/>
      <c r="H352" s="190">
        <f t="shared" si="143"/>
        <v>0</v>
      </c>
      <c r="I352" s="190"/>
      <c r="J352" s="213"/>
      <c r="K352" s="221"/>
      <c r="L352" s="221"/>
      <c r="M352" s="221"/>
      <c r="N352" s="189"/>
      <c r="O352" s="189"/>
      <c r="P352" s="189"/>
      <c r="Q352" s="189"/>
      <c r="R352" s="189"/>
      <c r="S352" s="189"/>
      <c r="T352" s="189"/>
      <c r="U352" s="189"/>
      <c r="V352" s="199">
        <f t="shared" si="144"/>
        <v>0</v>
      </c>
      <c r="W352" s="233"/>
      <c r="X352" s="189">
        <f t="shared" si="145"/>
        <v>0</v>
      </c>
      <c r="Y352" s="189" t="e">
        <f t="shared" si="137"/>
        <v>#DIV/0!</v>
      </c>
      <c r="Z352" s="42"/>
      <c r="AA352" s="42"/>
      <c r="AB352" s="42"/>
      <c r="AC352" s="42"/>
      <c r="AD352" s="42"/>
      <c r="AE352" s="42"/>
      <c r="AF352" s="42"/>
      <c r="AG352" s="16"/>
      <c r="AH352" s="16"/>
      <c r="AI352" s="16"/>
      <c r="AJ352" s="16"/>
      <c r="AK352" s="16"/>
      <c r="AL352" s="16"/>
    </row>
    <row r="353" spans="1:38" ht="28.5" hidden="1" customHeight="1">
      <c r="A353" s="18"/>
      <c r="B353" s="20"/>
      <c r="C353" s="260"/>
      <c r="D353" s="258"/>
      <c r="E353" s="207"/>
      <c r="F353" s="189"/>
      <c r="G353" s="189"/>
      <c r="H353" s="190">
        <f t="shared" si="143"/>
        <v>0</v>
      </c>
      <c r="I353" s="190"/>
      <c r="J353" s="213"/>
      <c r="K353" s="221"/>
      <c r="L353" s="221"/>
      <c r="M353" s="221"/>
      <c r="N353" s="189"/>
      <c r="O353" s="189"/>
      <c r="P353" s="189"/>
      <c r="Q353" s="189"/>
      <c r="R353" s="189"/>
      <c r="S353" s="189"/>
      <c r="T353" s="189"/>
      <c r="U353" s="189"/>
      <c r="V353" s="199">
        <f t="shared" si="144"/>
        <v>0</v>
      </c>
      <c r="W353" s="233"/>
      <c r="X353" s="189">
        <f t="shared" si="145"/>
        <v>0</v>
      </c>
      <c r="Y353" s="189" t="e">
        <f t="shared" si="137"/>
        <v>#DIV/0!</v>
      </c>
      <c r="Z353" s="42"/>
      <c r="AA353" s="42"/>
      <c r="AB353" s="42"/>
      <c r="AC353" s="42"/>
      <c r="AD353" s="42"/>
      <c r="AE353" s="42"/>
      <c r="AF353" s="42"/>
      <c r="AG353" s="16"/>
      <c r="AH353" s="16"/>
      <c r="AI353" s="16"/>
      <c r="AJ353" s="16"/>
      <c r="AK353" s="16"/>
      <c r="AL353" s="16"/>
    </row>
    <row r="354" spans="1:38" ht="45.75" hidden="1" customHeight="1">
      <c r="A354" s="18"/>
      <c r="B354" s="20"/>
      <c r="C354" s="261"/>
      <c r="D354" s="258"/>
      <c r="E354" s="207"/>
      <c r="F354" s="189"/>
      <c r="G354" s="189"/>
      <c r="H354" s="190">
        <f t="shared" si="143"/>
        <v>0</v>
      </c>
      <c r="I354" s="190"/>
      <c r="J354" s="213"/>
      <c r="K354" s="221"/>
      <c r="L354" s="221"/>
      <c r="M354" s="221"/>
      <c r="N354" s="189"/>
      <c r="O354" s="189"/>
      <c r="P354" s="189"/>
      <c r="Q354" s="189"/>
      <c r="R354" s="189"/>
      <c r="S354" s="189"/>
      <c r="T354" s="189"/>
      <c r="U354" s="189"/>
      <c r="V354" s="199">
        <f t="shared" si="144"/>
        <v>0</v>
      </c>
      <c r="W354" s="233"/>
      <c r="X354" s="189">
        <f t="shared" si="145"/>
        <v>0</v>
      </c>
      <c r="Y354" s="189" t="e">
        <f t="shared" si="137"/>
        <v>#DIV/0!</v>
      </c>
      <c r="Z354" s="42"/>
      <c r="AA354" s="42"/>
      <c r="AB354" s="42"/>
      <c r="AC354" s="42"/>
      <c r="AD354" s="42"/>
      <c r="AE354" s="42"/>
      <c r="AF354" s="42"/>
      <c r="AG354" s="16"/>
      <c r="AH354" s="16"/>
      <c r="AI354" s="16"/>
      <c r="AJ354" s="16"/>
      <c r="AK354" s="16"/>
      <c r="AL354" s="16"/>
    </row>
    <row r="355" spans="1:38" ht="56.25" hidden="1" customHeight="1">
      <c r="A355" s="18"/>
      <c r="B355" s="20"/>
      <c r="C355" s="260"/>
      <c r="D355" s="258"/>
      <c r="E355" s="207"/>
      <c r="F355" s="189"/>
      <c r="G355" s="189"/>
      <c r="H355" s="190">
        <f t="shared" si="143"/>
        <v>0</v>
      </c>
      <c r="I355" s="190"/>
      <c r="J355" s="213"/>
      <c r="K355" s="221"/>
      <c r="L355" s="221"/>
      <c r="M355" s="221"/>
      <c r="N355" s="189"/>
      <c r="O355" s="189"/>
      <c r="P355" s="189"/>
      <c r="Q355" s="189"/>
      <c r="R355" s="189"/>
      <c r="S355" s="189"/>
      <c r="T355" s="189"/>
      <c r="U355" s="189"/>
      <c r="V355" s="199">
        <f t="shared" si="144"/>
        <v>0</v>
      </c>
      <c r="W355" s="233"/>
      <c r="X355" s="189">
        <f t="shared" si="145"/>
        <v>0</v>
      </c>
      <c r="Y355" s="189" t="e">
        <f t="shared" si="137"/>
        <v>#DIV/0!</v>
      </c>
      <c r="Z355" s="42"/>
      <c r="AA355" s="42"/>
      <c r="AB355" s="42"/>
      <c r="AC355" s="42"/>
      <c r="AD355" s="42"/>
      <c r="AE355" s="42"/>
      <c r="AF355" s="42"/>
      <c r="AG355" s="16"/>
      <c r="AH355" s="16"/>
      <c r="AI355" s="16"/>
      <c r="AJ355" s="16"/>
      <c r="AK355" s="16"/>
      <c r="AL355" s="16"/>
    </row>
    <row r="356" spans="1:38" ht="78.75" hidden="1" customHeight="1">
      <c r="A356" s="18"/>
      <c r="B356" s="20"/>
      <c r="C356" s="261"/>
      <c r="D356" s="259"/>
      <c r="E356" s="214"/>
      <c r="F356" s="189"/>
      <c r="G356" s="189"/>
      <c r="H356" s="190">
        <f t="shared" si="143"/>
        <v>0</v>
      </c>
      <c r="I356" s="190"/>
      <c r="J356" s="213"/>
      <c r="K356" s="221"/>
      <c r="L356" s="221"/>
      <c r="M356" s="221"/>
      <c r="N356" s="189"/>
      <c r="O356" s="189"/>
      <c r="P356" s="189"/>
      <c r="Q356" s="189"/>
      <c r="R356" s="189"/>
      <c r="S356" s="189"/>
      <c r="T356" s="189"/>
      <c r="U356" s="189"/>
      <c r="V356" s="199">
        <f t="shared" si="144"/>
        <v>0</v>
      </c>
      <c r="W356" s="188"/>
      <c r="X356" s="189">
        <f t="shared" si="145"/>
        <v>0</v>
      </c>
      <c r="Y356" s="189" t="e">
        <f t="shared" si="137"/>
        <v>#DIV/0!</v>
      </c>
      <c r="Z356" s="42"/>
      <c r="AA356" s="42"/>
      <c r="AB356" s="42"/>
      <c r="AC356" s="42"/>
      <c r="AD356" s="42"/>
      <c r="AE356" s="42"/>
      <c r="AF356" s="42"/>
      <c r="AG356" s="16"/>
      <c r="AH356" s="16"/>
      <c r="AI356" s="16"/>
      <c r="AJ356" s="16"/>
      <c r="AK356" s="16"/>
      <c r="AL356" s="16"/>
    </row>
    <row r="357" spans="1:38" ht="43.5" customHeight="1">
      <c r="A357" s="85"/>
      <c r="B357" s="103">
        <v>1217670</v>
      </c>
      <c r="C357" s="93" t="s">
        <v>77</v>
      </c>
      <c r="D357" s="262"/>
      <c r="E357" s="206">
        <f>E358</f>
        <v>5168000</v>
      </c>
      <c r="F357" s="217">
        <f t="shared" ref="F357:X357" si="146">F358</f>
        <v>0</v>
      </c>
      <c r="G357" s="217">
        <f t="shared" si="146"/>
        <v>0</v>
      </c>
      <c r="H357" s="206">
        <f t="shared" si="146"/>
        <v>5157751.32</v>
      </c>
      <c r="I357" s="206">
        <f t="shared" si="146"/>
        <v>3798046</v>
      </c>
      <c r="J357" s="217">
        <f t="shared" si="146"/>
        <v>317100</v>
      </c>
      <c r="K357" s="217">
        <f t="shared" si="146"/>
        <v>969950</v>
      </c>
      <c r="L357" s="217">
        <f t="shared" si="146"/>
        <v>72655.320000000007</v>
      </c>
      <c r="M357" s="217">
        <f t="shared" si="146"/>
        <v>0</v>
      </c>
      <c r="N357" s="217">
        <f t="shared" si="146"/>
        <v>0</v>
      </c>
      <c r="O357" s="217">
        <f t="shared" si="146"/>
        <v>0</v>
      </c>
      <c r="P357" s="217">
        <f t="shared" si="146"/>
        <v>0</v>
      </c>
      <c r="Q357" s="217">
        <f t="shared" si="146"/>
        <v>0</v>
      </c>
      <c r="R357" s="217">
        <f t="shared" si="146"/>
        <v>0</v>
      </c>
      <c r="S357" s="217">
        <f t="shared" si="146"/>
        <v>0</v>
      </c>
      <c r="T357" s="217">
        <f t="shared" si="146"/>
        <v>0</v>
      </c>
      <c r="U357" s="217">
        <f t="shared" si="146"/>
        <v>0</v>
      </c>
      <c r="V357" s="206">
        <f t="shared" si="146"/>
        <v>1359705.32</v>
      </c>
      <c r="W357" s="206">
        <f t="shared" si="146"/>
        <v>5157751.32</v>
      </c>
      <c r="X357" s="206">
        <f t="shared" si="146"/>
        <v>10248.679999999702</v>
      </c>
      <c r="Y357" s="189">
        <f t="shared" si="137"/>
        <v>99.801689628482976</v>
      </c>
      <c r="Z357" s="42"/>
      <c r="AA357" s="42"/>
      <c r="AB357" s="42"/>
      <c r="AC357" s="42"/>
      <c r="AD357" s="42"/>
      <c r="AE357" s="42"/>
      <c r="AF357" s="42"/>
      <c r="AG357" s="16"/>
      <c r="AH357" s="16"/>
      <c r="AI357" s="16"/>
      <c r="AJ357" s="16"/>
      <c r="AK357" s="16"/>
      <c r="AL357" s="16"/>
    </row>
    <row r="358" spans="1:38" ht="262.5" customHeight="1">
      <c r="A358" s="18"/>
      <c r="B358" s="20">
        <v>3210</v>
      </c>
      <c r="C358" s="128" t="s">
        <v>51</v>
      </c>
      <c r="D358" s="135" t="s">
        <v>257</v>
      </c>
      <c r="E358" s="207">
        <v>5168000</v>
      </c>
      <c r="F358" s="189"/>
      <c r="G358" s="189"/>
      <c r="H358" s="190">
        <f>I358+V358</f>
        <v>5157751.32</v>
      </c>
      <c r="I358" s="190">
        <v>3798046</v>
      </c>
      <c r="J358" s="213">
        <v>317100</v>
      </c>
      <c r="K358" s="221">
        <v>969950</v>
      </c>
      <c r="L358" s="221">
        <v>72655.320000000007</v>
      </c>
      <c r="M358" s="221"/>
      <c r="N358" s="189"/>
      <c r="O358" s="189"/>
      <c r="P358" s="189"/>
      <c r="Q358" s="189"/>
      <c r="R358" s="189"/>
      <c r="S358" s="189"/>
      <c r="T358" s="189"/>
      <c r="U358" s="189"/>
      <c r="V358" s="199">
        <f>J358+K358+L358+M358+N358+O358+P358+Q358+R358+S358</f>
        <v>1359705.32</v>
      </c>
      <c r="W358" s="188">
        <v>5157751.32</v>
      </c>
      <c r="X358" s="189">
        <f>E358-H358</f>
        <v>10248.679999999702</v>
      </c>
      <c r="Y358" s="189">
        <f t="shared" si="137"/>
        <v>99.801689628482976</v>
      </c>
      <c r="Z358" s="42"/>
      <c r="AA358" s="42"/>
      <c r="AB358" s="42"/>
      <c r="AC358" s="42"/>
      <c r="AD358" s="42"/>
      <c r="AE358" s="42"/>
      <c r="AF358" s="42"/>
      <c r="AG358" s="16"/>
      <c r="AH358" s="16"/>
      <c r="AI358" s="16"/>
      <c r="AJ358" s="16"/>
      <c r="AK358" s="16"/>
      <c r="AL358" s="16"/>
    </row>
    <row r="359" spans="1:38" ht="54.75" hidden="1" customHeight="1">
      <c r="A359" s="85"/>
      <c r="B359" s="103">
        <v>1218330</v>
      </c>
      <c r="C359" s="93" t="s">
        <v>143</v>
      </c>
      <c r="D359" s="263"/>
      <c r="E359" s="206">
        <f>E360</f>
        <v>0</v>
      </c>
      <c r="F359" s="206">
        <f t="shared" ref="F359:X359" si="147">F360</f>
        <v>0</v>
      </c>
      <c r="G359" s="206">
        <f t="shared" si="147"/>
        <v>0</v>
      </c>
      <c r="H359" s="206">
        <f t="shared" si="147"/>
        <v>0</v>
      </c>
      <c r="I359" s="206">
        <f t="shared" si="147"/>
        <v>0</v>
      </c>
      <c r="J359" s="206">
        <f t="shared" si="147"/>
        <v>0</v>
      </c>
      <c r="K359" s="206">
        <f t="shared" si="147"/>
        <v>0</v>
      </c>
      <c r="L359" s="206">
        <f t="shared" si="147"/>
        <v>0</v>
      </c>
      <c r="M359" s="206">
        <f t="shared" si="147"/>
        <v>0</v>
      </c>
      <c r="N359" s="206">
        <f t="shared" si="147"/>
        <v>0</v>
      </c>
      <c r="O359" s="206">
        <f t="shared" si="147"/>
        <v>0</v>
      </c>
      <c r="P359" s="206">
        <f t="shared" si="147"/>
        <v>0</v>
      </c>
      <c r="Q359" s="206">
        <f t="shared" si="147"/>
        <v>0</v>
      </c>
      <c r="R359" s="206">
        <f t="shared" si="147"/>
        <v>0</v>
      </c>
      <c r="S359" s="206">
        <f t="shared" si="147"/>
        <v>0</v>
      </c>
      <c r="T359" s="206">
        <f t="shared" si="147"/>
        <v>0</v>
      </c>
      <c r="U359" s="206">
        <f t="shared" si="147"/>
        <v>0</v>
      </c>
      <c r="V359" s="206">
        <f t="shared" si="147"/>
        <v>0</v>
      </c>
      <c r="W359" s="206">
        <f t="shared" si="147"/>
        <v>0</v>
      </c>
      <c r="X359" s="206">
        <f t="shared" si="147"/>
        <v>0</v>
      </c>
      <c r="Y359" s="189" t="e">
        <f t="shared" si="137"/>
        <v>#DIV/0!</v>
      </c>
      <c r="Z359" s="42"/>
      <c r="AA359" s="42"/>
      <c r="AB359" s="42"/>
      <c r="AC359" s="42"/>
      <c r="AD359" s="42"/>
      <c r="AE359" s="42"/>
      <c r="AF359" s="42"/>
      <c r="AG359" s="16"/>
      <c r="AH359" s="16"/>
      <c r="AI359" s="16"/>
      <c r="AJ359" s="16"/>
      <c r="AK359" s="16"/>
      <c r="AL359" s="16"/>
    </row>
    <row r="360" spans="1:38" ht="111.75" hidden="1" customHeight="1">
      <c r="A360" s="18"/>
      <c r="B360" s="20"/>
      <c r="C360" s="128"/>
      <c r="D360" s="256"/>
      <c r="E360" s="207"/>
      <c r="F360" s="210"/>
      <c r="G360" s="210"/>
      <c r="H360" s="209">
        <f>I360+V360</f>
        <v>0</v>
      </c>
      <c r="I360" s="209"/>
      <c r="J360" s="321"/>
      <c r="K360" s="327"/>
      <c r="L360" s="327"/>
      <c r="M360" s="327"/>
      <c r="N360" s="210"/>
      <c r="O360" s="210"/>
      <c r="P360" s="210"/>
      <c r="Q360" s="210"/>
      <c r="R360" s="210"/>
      <c r="S360" s="210"/>
      <c r="T360" s="210"/>
      <c r="U360" s="210"/>
      <c r="V360" s="199">
        <f>J360+K360+L360+M360+N360+O360+P360+Q360+R360+S360</f>
        <v>0</v>
      </c>
      <c r="W360" s="199">
        <v>0</v>
      </c>
      <c r="X360" s="367">
        <f>E360-H360</f>
        <v>0</v>
      </c>
      <c r="Y360" s="189" t="e">
        <f t="shared" si="137"/>
        <v>#DIV/0!</v>
      </c>
      <c r="Z360" s="42"/>
      <c r="AA360" s="42"/>
      <c r="AB360" s="42"/>
      <c r="AC360" s="42"/>
      <c r="AD360" s="42"/>
      <c r="AE360" s="42"/>
      <c r="AF360" s="42"/>
      <c r="AG360" s="16"/>
      <c r="AH360" s="16"/>
      <c r="AI360" s="16"/>
      <c r="AJ360" s="16"/>
      <c r="AK360" s="16"/>
      <c r="AL360" s="16"/>
    </row>
    <row r="361" spans="1:38" ht="104.25" customHeight="1">
      <c r="A361" s="18"/>
      <c r="B361" s="265" t="s">
        <v>79</v>
      </c>
      <c r="C361" s="266" t="s">
        <v>78</v>
      </c>
      <c r="D361" s="267"/>
      <c r="E361" s="268">
        <f>E362+E364+E366+E368</f>
        <v>156000</v>
      </c>
      <c r="F361" s="268">
        <f t="shared" ref="F361:X361" si="148">F362+F364+F366+F368</f>
        <v>0</v>
      </c>
      <c r="G361" s="268">
        <f t="shared" si="148"/>
        <v>0</v>
      </c>
      <c r="H361" s="268">
        <f t="shared" si="148"/>
        <v>144784</v>
      </c>
      <c r="I361" s="268">
        <f t="shared" si="148"/>
        <v>111254</v>
      </c>
      <c r="J361" s="268">
        <f t="shared" si="148"/>
        <v>30840</v>
      </c>
      <c r="K361" s="268">
        <f t="shared" si="148"/>
        <v>2690</v>
      </c>
      <c r="L361" s="268">
        <f t="shared" si="148"/>
        <v>0</v>
      </c>
      <c r="M361" s="268">
        <f t="shared" si="148"/>
        <v>0</v>
      </c>
      <c r="N361" s="268">
        <f t="shared" si="148"/>
        <v>0</v>
      </c>
      <c r="O361" s="268">
        <f t="shared" si="148"/>
        <v>0</v>
      </c>
      <c r="P361" s="268">
        <f t="shared" si="148"/>
        <v>0</v>
      </c>
      <c r="Q361" s="268">
        <f t="shared" si="148"/>
        <v>0</v>
      </c>
      <c r="R361" s="268">
        <f t="shared" si="148"/>
        <v>0</v>
      </c>
      <c r="S361" s="268">
        <f t="shared" si="148"/>
        <v>0</v>
      </c>
      <c r="T361" s="268">
        <f t="shared" si="148"/>
        <v>0</v>
      </c>
      <c r="U361" s="268">
        <f t="shared" si="148"/>
        <v>0</v>
      </c>
      <c r="V361" s="268">
        <f t="shared" si="148"/>
        <v>33530</v>
      </c>
      <c r="W361" s="268">
        <f t="shared" si="148"/>
        <v>144784</v>
      </c>
      <c r="X361" s="268">
        <f t="shared" si="148"/>
        <v>11216</v>
      </c>
      <c r="Y361" s="189">
        <f t="shared" si="137"/>
        <v>92.810256410256414</v>
      </c>
      <c r="Z361" s="42"/>
      <c r="AA361" s="42"/>
      <c r="AB361" s="42"/>
      <c r="AC361" s="42"/>
      <c r="AD361" s="42"/>
      <c r="AE361" s="42"/>
      <c r="AF361" s="42"/>
      <c r="AG361" s="16"/>
      <c r="AH361" s="16"/>
      <c r="AI361" s="16"/>
      <c r="AJ361" s="16"/>
      <c r="AK361" s="16"/>
      <c r="AL361" s="16"/>
    </row>
    <row r="362" spans="1:38" ht="104.25" customHeight="1">
      <c r="A362" s="83"/>
      <c r="B362" s="291" t="s">
        <v>144</v>
      </c>
      <c r="C362" s="124" t="s">
        <v>127</v>
      </c>
      <c r="D362" s="263"/>
      <c r="E362" s="206">
        <f>E363</f>
        <v>61000</v>
      </c>
      <c r="F362" s="206">
        <f t="shared" ref="F362:X362" si="149">F363</f>
        <v>0</v>
      </c>
      <c r="G362" s="206">
        <f t="shared" si="149"/>
        <v>0</v>
      </c>
      <c r="H362" s="206">
        <f t="shared" si="149"/>
        <v>60900</v>
      </c>
      <c r="I362" s="206">
        <f t="shared" si="149"/>
        <v>45900</v>
      </c>
      <c r="J362" s="206">
        <f t="shared" si="149"/>
        <v>15000</v>
      </c>
      <c r="K362" s="206">
        <f t="shared" si="149"/>
        <v>0</v>
      </c>
      <c r="L362" s="206">
        <f t="shared" si="149"/>
        <v>0</v>
      </c>
      <c r="M362" s="206">
        <f t="shared" si="149"/>
        <v>0</v>
      </c>
      <c r="N362" s="206">
        <f t="shared" si="149"/>
        <v>0</v>
      </c>
      <c r="O362" s="206">
        <f t="shared" si="149"/>
        <v>0</v>
      </c>
      <c r="P362" s="206">
        <f t="shared" si="149"/>
        <v>0</v>
      </c>
      <c r="Q362" s="206">
        <f t="shared" si="149"/>
        <v>0</v>
      </c>
      <c r="R362" s="206">
        <f t="shared" si="149"/>
        <v>0</v>
      </c>
      <c r="S362" s="206">
        <f t="shared" si="149"/>
        <v>0</v>
      </c>
      <c r="T362" s="206">
        <f t="shared" si="149"/>
        <v>0</v>
      </c>
      <c r="U362" s="206">
        <f t="shared" si="149"/>
        <v>0</v>
      </c>
      <c r="V362" s="206">
        <f t="shared" si="149"/>
        <v>15000</v>
      </c>
      <c r="W362" s="206">
        <f t="shared" si="149"/>
        <v>60900</v>
      </c>
      <c r="X362" s="206">
        <f t="shared" si="149"/>
        <v>100</v>
      </c>
      <c r="Y362" s="189">
        <f t="shared" si="137"/>
        <v>99.836065573770497</v>
      </c>
      <c r="Z362" s="42"/>
      <c r="AA362" s="42"/>
      <c r="AB362" s="42"/>
      <c r="AC362" s="42"/>
      <c r="AD362" s="42"/>
      <c r="AE362" s="42"/>
      <c r="AF362" s="42"/>
      <c r="AG362" s="16"/>
      <c r="AH362" s="16"/>
      <c r="AI362" s="16"/>
      <c r="AJ362" s="16"/>
      <c r="AK362" s="16"/>
      <c r="AL362" s="16"/>
    </row>
    <row r="363" spans="1:38" ht="50.25" customHeight="1">
      <c r="A363" s="18"/>
      <c r="B363" s="292" t="s">
        <v>17</v>
      </c>
      <c r="C363" s="128" t="s">
        <v>55</v>
      </c>
      <c r="D363" s="272" t="s">
        <v>280</v>
      </c>
      <c r="E363" s="214">
        <v>61000</v>
      </c>
      <c r="F363" s="215"/>
      <c r="G363" s="215"/>
      <c r="H363" s="214">
        <f>V363+I363</f>
        <v>60900</v>
      </c>
      <c r="I363" s="214">
        <v>45900</v>
      </c>
      <c r="J363" s="214">
        <v>15000</v>
      </c>
      <c r="K363" s="215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4">
        <f>J363+K363+L363</f>
        <v>15000</v>
      </c>
      <c r="W363" s="214">
        <v>60900</v>
      </c>
      <c r="X363" s="214">
        <f>E363-H363</f>
        <v>100</v>
      </c>
      <c r="Y363" s="189">
        <f t="shared" si="137"/>
        <v>99.836065573770497</v>
      </c>
      <c r="Z363" s="42"/>
      <c r="AA363" s="42"/>
      <c r="AB363" s="42"/>
      <c r="AC363" s="42"/>
      <c r="AD363" s="42"/>
      <c r="AE363" s="42"/>
      <c r="AF363" s="42"/>
      <c r="AG363" s="16"/>
      <c r="AH363" s="16"/>
      <c r="AI363" s="16"/>
      <c r="AJ363" s="16"/>
      <c r="AK363" s="16"/>
      <c r="AL363" s="16"/>
    </row>
    <row r="364" spans="1:38" ht="49.5" customHeight="1">
      <c r="A364" s="83"/>
      <c r="B364" s="238" t="s">
        <v>93</v>
      </c>
      <c r="C364" s="252" t="s">
        <v>87</v>
      </c>
      <c r="D364" s="263"/>
      <c r="E364" s="206">
        <f>E365</f>
        <v>65000</v>
      </c>
      <c r="F364" s="206">
        <f>F365</f>
        <v>0</v>
      </c>
      <c r="G364" s="206">
        <f>G365</f>
        <v>0</v>
      </c>
      <c r="H364" s="206">
        <f>H365</f>
        <v>62950</v>
      </c>
      <c r="I364" s="212">
        <f t="shared" ref="I364:X364" si="150">I365</f>
        <v>47950</v>
      </c>
      <c r="J364" s="212">
        <f t="shared" si="150"/>
        <v>15000</v>
      </c>
      <c r="K364" s="212">
        <f t="shared" si="150"/>
        <v>0</v>
      </c>
      <c r="L364" s="212">
        <f t="shared" si="150"/>
        <v>0</v>
      </c>
      <c r="M364" s="212">
        <f t="shared" si="150"/>
        <v>0</v>
      </c>
      <c r="N364" s="212">
        <f t="shared" si="150"/>
        <v>0</v>
      </c>
      <c r="O364" s="212">
        <f t="shared" si="150"/>
        <v>0</v>
      </c>
      <c r="P364" s="212">
        <f t="shared" si="150"/>
        <v>0</v>
      </c>
      <c r="Q364" s="212">
        <f t="shared" si="150"/>
        <v>0</v>
      </c>
      <c r="R364" s="212">
        <f t="shared" si="150"/>
        <v>0</v>
      </c>
      <c r="S364" s="212">
        <f t="shared" si="150"/>
        <v>0</v>
      </c>
      <c r="T364" s="212">
        <f t="shared" si="150"/>
        <v>0</v>
      </c>
      <c r="U364" s="212">
        <f t="shared" si="150"/>
        <v>0</v>
      </c>
      <c r="V364" s="212">
        <f t="shared" si="150"/>
        <v>15000</v>
      </c>
      <c r="W364" s="206">
        <f t="shared" si="150"/>
        <v>62950</v>
      </c>
      <c r="X364" s="206">
        <f t="shared" si="150"/>
        <v>2050</v>
      </c>
      <c r="Y364" s="189">
        <f t="shared" ref="Y364:Y377" si="151">W364*100/E364</f>
        <v>96.84615384615384</v>
      </c>
      <c r="Z364" s="42"/>
      <c r="AA364" s="42"/>
      <c r="AB364" s="42"/>
      <c r="AC364" s="42"/>
      <c r="AD364" s="42"/>
      <c r="AE364" s="42"/>
      <c r="AF364" s="42"/>
      <c r="AG364" s="16"/>
      <c r="AH364" s="16"/>
      <c r="AI364" s="16"/>
      <c r="AJ364" s="16"/>
      <c r="AK364" s="16"/>
      <c r="AL364" s="16"/>
    </row>
    <row r="365" spans="1:38" ht="81.75" customHeight="1">
      <c r="A365" s="18"/>
      <c r="B365" s="347" t="s">
        <v>17</v>
      </c>
      <c r="C365" s="128" t="s">
        <v>55</v>
      </c>
      <c r="D365" s="246" t="s">
        <v>94</v>
      </c>
      <c r="E365" s="207">
        <v>65000</v>
      </c>
      <c r="F365" s="210"/>
      <c r="G365" s="210"/>
      <c r="H365" s="190">
        <f>I365+V365</f>
        <v>62950</v>
      </c>
      <c r="I365" s="190">
        <v>47950</v>
      </c>
      <c r="J365" s="213">
        <v>15000</v>
      </c>
      <c r="K365" s="327"/>
      <c r="L365" s="327"/>
      <c r="M365" s="327"/>
      <c r="N365" s="210"/>
      <c r="O365" s="210"/>
      <c r="P365" s="210"/>
      <c r="Q365" s="210"/>
      <c r="R365" s="210"/>
      <c r="S365" s="210"/>
      <c r="T365" s="210"/>
      <c r="U365" s="210"/>
      <c r="V365" s="199">
        <f>J365+K365+L365</f>
        <v>15000</v>
      </c>
      <c r="W365" s="199">
        <v>62950</v>
      </c>
      <c r="X365" s="189">
        <f>E365-H365</f>
        <v>2050</v>
      </c>
      <c r="Y365" s="189">
        <f t="shared" si="151"/>
        <v>96.84615384615384</v>
      </c>
      <c r="Z365" s="42"/>
      <c r="AA365" s="42"/>
      <c r="AB365" s="42"/>
      <c r="AC365" s="42"/>
      <c r="AD365" s="42"/>
      <c r="AE365" s="42"/>
      <c r="AF365" s="42"/>
      <c r="AG365" s="16"/>
      <c r="AH365" s="16"/>
      <c r="AI365" s="16"/>
      <c r="AJ365" s="16"/>
      <c r="AK365" s="16"/>
      <c r="AL365" s="16"/>
    </row>
    <row r="366" spans="1:38" ht="59.25" customHeight="1">
      <c r="A366" s="83"/>
      <c r="B366" s="238" t="s">
        <v>80</v>
      </c>
      <c r="C366" s="264" t="s">
        <v>31</v>
      </c>
      <c r="D366" s="263"/>
      <c r="E366" s="206">
        <f>E367</f>
        <v>30000</v>
      </c>
      <c r="F366" s="206">
        <f t="shared" ref="F366:H366" si="152">F367</f>
        <v>0</v>
      </c>
      <c r="G366" s="206">
        <f t="shared" si="152"/>
        <v>0</v>
      </c>
      <c r="H366" s="206">
        <f t="shared" si="152"/>
        <v>20934</v>
      </c>
      <c r="I366" s="212">
        <f t="shared" ref="I366:X366" si="153">I367</f>
        <v>17404</v>
      </c>
      <c r="J366" s="212">
        <f t="shared" si="153"/>
        <v>840</v>
      </c>
      <c r="K366" s="212">
        <f t="shared" si="153"/>
        <v>2690</v>
      </c>
      <c r="L366" s="212">
        <f t="shared" si="153"/>
        <v>0</v>
      </c>
      <c r="M366" s="212">
        <f t="shared" si="153"/>
        <v>0</v>
      </c>
      <c r="N366" s="212">
        <f t="shared" si="153"/>
        <v>0</v>
      </c>
      <c r="O366" s="212">
        <f t="shared" si="153"/>
        <v>0</v>
      </c>
      <c r="P366" s="212">
        <f t="shared" si="153"/>
        <v>0</v>
      </c>
      <c r="Q366" s="212">
        <f t="shared" si="153"/>
        <v>0</v>
      </c>
      <c r="R366" s="212">
        <f t="shared" si="153"/>
        <v>0</v>
      </c>
      <c r="S366" s="212">
        <f t="shared" si="153"/>
        <v>0</v>
      </c>
      <c r="T366" s="212">
        <f t="shared" si="153"/>
        <v>0</v>
      </c>
      <c r="U366" s="212">
        <f t="shared" si="153"/>
        <v>0</v>
      </c>
      <c r="V366" s="212">
        <f t="shared" si="153"/>
        <v>3530</v>
      </c>
      <c r="W366" s="206">
        <f t="shared" si="153"/>
        <v>20934</v>
      </c>
      <c r="X366" s="206">
        <f t="shared" si="153"/>
        <v>9066</v>
      </c>
      <c r="Y366" s="189">
        <f t="shared" si="151"/>
        <v>69.78</v>
      </c>
      <c r="Z366" s="42"/>
      <c r="AA366" s="42"/>
      <c r="AB366" s="42"/>
      <c r="AC366" s="42"/>
      <c r="AD366" s="42"/>
      <c r="AE366" s="42"/>
      <c r="AF366" s="42"/>
      <c r="AG366" s="16"/>
      <c r="AH366" s="16"/>
      <c r="AI366" s="16"/>
      <c r="AJ366" s="16"/>
      <c r="AK366" s="16"/>
      <c r="AL366" s="16"/>
    </row>
    <row r="367" spans="1:38" ht="52.5">
      <c r="A367" s="18"/>
      <c r="B367" s="347" t="s">
        <v>98</v>
      </c>
      <c r="C367" s="122" t="s">
        <v>25</v>
      </c>
      <c r="D367" s="129" t="s">
        <v>145</v>
      </c>
      <c r="E367" s="207">
        <v>30000</v>
      </c>
      <c r="F367" s="210"/>
      <c r="G367" s="210"/>
      <c r="H367" s="190">
        <f>I367+V367</f>
        <v>20934</v>
      </c>
      <c r="I367" s="190">
        <v>17404</v>
      </c>
      <c r="J367" s="213">
        <v>840</v>
      </c>
      <c r="K367" s="221">
        <v>2690</v>
      </c>
      <c r="L367" s="380"/>
      <c r="M367" s="221"/>
      <c r="N367" s="210"/>
      <c r="O367" s="210"/>
      <c r="P367" s="210"/>
      <c r="Q367" s="210"/>
      <c r="R367" s="210"/>
      <c r="S367" s="210"/>
      <c r="T367" s="210"/>
      <c r="U367" s="210"/>
      <c r="V367" s="199">
        <f>J367+K367+L367+M367</f>
        <v>3530</v>
      </c>
      <c r="W367" s="199">
        <v>20934</v>
      </c>
      <c r="X367" s="189">
        <f>E367-H367</f>
        <v>9066</v>
      </c>
      <c r="Y367" s="189">
        <f t="shared" si="151"/>
        <v>69.78</v>
      </c>
      <c r="Z367" s="42"/>
      <c r="AA367" s="42"/>
      <c r="AB367" s="42"/>
      <c r="AC367" s="42"/>
      <c r="AD367" s="42"/>
      <c r="AE367" s="42"/>
      <c r="AF367" s="42"/>
      <c r="AG367" s="16"/>
      <c r="AH367" s="16"/>
      <c r="AI367" s="16"/>
      <c r="AJ367" s="16"/>
      <c r="AK367" s="16"/>
      <c r="AL367" s="16"/>
    </row>
    <row r="368" spans="1:38" ht="100.5" hidden="1" customHeight="1">
      <c r="A368" s="83"/>
      <c r="B368" s="227" t="s">
        <v>146</v>
      </c>
      <c r="C368" s="287" t="s">
        <v>147</v>
      </c>
      <c r="D368" s="293"/>
      <c r="E368" s="206">
        <f>E369</f>
        <v>0</v>
      </c>
      <c r="F368" s="206">
        <f t="shared" ref="F368:X368" si="154">F369</f>
        <v>0</v>
      </c>
      <c r="G368" s="206">
        <f t="shared" si="154"/>
        <v>0</v>
      </c>
      <c r="H368" s="206">
        <f t="shared" si="154"/>
        <v>0</v>
      </c>
      <c r="I368" s="206">
        <f t="shared" si="154"/>
        <v>0</v>
      </c>
      <c r="J368" s="206">
        <f t="shared" si="154"/>
        <v>0</v>
      </c>
      <c r="K368" s="206">
        <f t="shared" si="154"/>
        <v>0</v>
      </c>
      <c r="L368" s="206">
        <f t="shared" si="154"/>
        <v>0</v>
      </c>
      <c r="M368" s="206">
        <f t="shared" si="154"/>
        <v>0</v>
      </c>
      <c r="N368" s="206">
        <f t="shared" si="154"/>
        <v>0</v>
      </c>
      <c r="O368" s="206">
        <f t="shared" si="154"/>
        <v>0</v>
      </c>
      <c r="P368" s="206">
        <f t="shared" si="154"/>
        <v>0</v>
      </c>
      <c r="Q368" s="206">
        <f t="shared" si="154"/>
        <v>0</v>
      </c>
      <c r="R368" s="206">
        <f t="shared" si="154"/>
        <v>0</v>
      </c>
      <c r="S368" s="206">
        <f t="shared" si="154"/>
        <v>0</v>
      </c>
      <c r="T368" s="206">
        <f t="shared" si="154"/>
        <v>0</v>
      </c>
      <c r="U368" s="206">
        <f t="shared" si="154"/>
        <v>0</v>
      </c>
      <c r="V368" s="206">
        <f t="shared" si="154"/>
        <v>0</v>
      </c>
      <c r="W368" s="206">
        <f t="shared" si="154"/>
        <v>0</v>
      </c>
      <c r="X368" s="206">
        <f t="shared" si="154"/>
        <v>0</v>
      </c>
      <c r="Y368" s="189" t="e">
        <f t="shared" si="151"/>
        <v>#DIV/0!</v>
      </c>
      <c r="Z368" s="42"/>
      <c r="AA368" s="42"/>
      <c r="AB368" s="42"/>
      <c r="AC368" s="42"/>
      <c r="AD368" s="42"/>
      <c r="AE368" s="42"/>
      <c r="AF368" s="42"/>
      <c r="AG368" s="16"/>
      <c r="AH368" s="16"/>
      <c r="AI368" s="16"/>
      <c r="AJ368" s="16"/>
      <c r="AK368" s="16"/>
      <c r="AL368" s="16"/>
    </row>
    <row r="369" spans="1:38" ht="68.25" hidden="1" customHeight="1">
      <c r="A369" s="18"/>
      <c r="B369" s="347" t="s">
        <v>98</v>
      </c>
      <c r="C369" s="122" t="s">
        <v>25</v>
      </c>
      <c r="D369" s="129"/>
      <c r="E369" s="207"/>
      <c r="F369" s="210"/>
      <c r="G369" s="210"/>
      <c r="H369" s="209">
        <f>I369+V369</f>
        <v>0</v>
      </c>
      <c r="I369" s="209"/>
      <c r="J369" s="321"/>
      <c r="K369" s="327"/>
      <c r="L369" s="327"/>
      <c r="M369" s="327"/>
      <c r="N369" s="210"/>
      <c r="O369" s="210"/>
      <c r="P369" s="210"/>
      <c r="Q369" s="210"/>
      <c r="R369" s="210"/>
      <c r="S369" s="210"/>
      <c r="T369" s="210"/>
      <c r="U369" s="210"/>
      <c r="V369" s="199">
        <f>J369+K369+L369</f>
        <v>0</v>
      </c>
      <c r="W369" s="199">
        <v>0</v>
      </c>
      <c r="X369" s="189">
        <f>E369-H369</f>
        <v>0</v>
      </c>
      <c r="Y369" s="189" t="e">
        <f t="shared" si="151"/>
        <v>#DIV/0!</v>
      </c>
      <c r="Z369" s="42"/>
      <c r="AA369" s="42"/>
      <c r="AB369" s="42"/>
      <c r="AC369" s="42"/>
      <c r="AD369" s="42"/>
      <c r="AE369" s="42"/>
      <c r="AF369" s="42"/>
      <c r="AG369" s="16"/>
      <c r="AH369" s="16"/>
      <c r="AI369" s="16"/>
      <c r="AJ369" s="16"/>
      <c r="AK369" s="16"/>
      <c r="AL369" s="16"/>
    </row>
    <row r="370" spans="1:38" ht="58.5" customHeight="1">
      <c r="A370" s="136"/>
      <c r="B370" s="145">
        <v>37</v>
      </c>
      <c r="C370" s="234" t="s">
        <v>20</v>
      </c>
      <c r="D370" s="144"/>
      <c r="E370" s="201">
        <f>E371+E373</f>
        <v>33120</v>
      </c>
      <c r="F370" s="201">
        <f t="shared" ref="F370:X370" si="155">F371+F373</f>
        <v>0</v>
      </c>
      <c r="G370" s="201">
        <f t="shared" si="155"/>
        <v>0</v>
      </c>
      <c r="H370" s="201">
        <f t="shared" si="155"/>
        <v>33120</v>
      </c>
      <c r="I370" s="201">
        <f t="shared" si="155"/>
        <v>23133</v>
      </c>
      <c r="J370" s="201">
        <f t="shared" si="155"/>
        <v>9987</v>
      </c>
      <c r="K370" s="201">
        <f t="shared" si="155"/>
        <v>0</v>
      </c>
      <c r="L370" s="201">
        <f t="shared" si="155"/>
        <v>0</v>
      </c>
      <c r="M370" s="201">
        <f t="shared" si="155"/>
        <v>0</v>
      </c>
      <c r="N370" s="201">
        <f t="shared" si="155"/>
        <v>0</v>
      </c>
      <c r="O370" s="201">
        <f t="shared" si="155"/>
        <v>0</v>
      </c>
      <c r="P370" s="201">
        <f t="shared" si="155"/>
        <v>0</v>
      </c>
      <c r="Q370" s="201">
        <f t="shared" si="155"/>
        <v>0</v>
      </c>
      <c r="R370" s="201">
        <f t="shared" si="155"/>
        <v>0</v>
      </c>
      <c r="S370" s="201">
        <f t="shared" si="155"/>
        <v>0</v>
      </c>
      <c r="T370" s="201">
        <f t="shared" si="155"/>
        <v>0</v>
      </c>
      <c r="U370" s="201">
        <f t="shared" si="155"/>
        <v>0</v>
      </c>
      <c r="V370" s="201">
        <f t="shared" si="155"/>
        <v>9987</v>
      </c>
      <c r="W370" s="201">
        <f t="shared" si="155"/>
        <v>33120</v>
      </c>
      <c r="X370" s="201">
        <f t="shared" si="155"/>
        <v>0</v>
      </c>
      <c r="Y370" s="189">
        <f t="shared" si="151"/>
        <v>100</v>
      </c>
      <c r="Z370" s="42"/>
      <c r="AA370" s="42"/>
      <c r="AB370" s="42"/>
      <c r="AC370" s="42"/>
      <c r="AD370" s="42"/>
      <c r="AE370" s="42"/>
      <c r="AF370" s="42"/>
      <c r="AG370" s="16"/>
      <c r="AH370" s="16"/>
      <c r="AI370" s="16"/>
      <c r="AJ370" s="16"/>
      <c r="AK370" s="16"/>
      <c r="AL370" s="16"/>
    </row>
    <row r="371" spans="1:38" ht="75.75" hidden="1" customHeight="1">
      <c r="A371" s="65"/>
      <c r="B371" s="66" t="s">
        <v>60</v>
      </c>
      <c r="C371" s="93" t="s">
        <v>30</v>
      </c>
      <c r="D371" s="68"/>
      <c r="E371" s="202">
        <f>E372</f>
        <v>0</v>
      </c>
      <c r="F371" s="203">
        <f t="shared" ref="F371:X371" si="156">F372</f>
        <v>0</v>
      </c>
      <c r="G371" s="203">
        <f t="shared" si="156"/>
        <v>0</v>
      </c>
      <c r="H371" s="202">
        <f t="shared" si="156"/>
        <v>0</v>
      </c>
      <c r="I371" s="202">
        <f t="shared" si="156"/>
        <v>0</v>
      </c>
      <c r="J371" s="203">
        <f t="shared" si="156"/>
        <v>0</v>
      </c>
      <c r="K371" s="203">
        <f t="shared" si="156"/>
        <v>0</v>
      </c>
      <c r="L371" s="203">
        <f t="shared" si="156"/>
        <v>0</v>
      </c>
      <c r="M371" s="203">
        <f t="shared" si="156"/>
        <v>0</v>
      </c>
      <c r="N371" s="203">
        <f t="shared" si="156"/>
        <v>0</v>
      </c>
      <c r="O371" s="203">
        <f t="shared" si="156"/>
        <v>0</v>
      </c>
      <c r="P371" s="203">
        <f t="shared" si="156"/>
        <v>0</v>
      </c>
      <c r="Q371" s="203">
        <f t="shared" si="156"/>
        <v>0</v>
      </c>
      <c r="R371" s="203">
        <f t="shared" si="156"/>
        <v>0</v>
      </c>
      <c r="S371" s="203">
        <f t="shared" si="156"/>
        <v>0</v>
      </c>
      <c r="T371" s="203">
        <f t="shared" si="156"/>
        <v>0</v>
      </c>
      <c r="U371" s="203">
        <f t="shared" si="156"/>
        <v>0</v>
      </c>
      <c r="V371" s="202">
        <f t="shared" si="156"/>
        <v>0</v>
      </c>
      <c r="W371" s="202">
        <f t="shared" si="156"/>
        <v>0</v>
      </c>
      <c r="X371" s="202">
        <f t="shared" si="156"/>
        <v>0</v>
      </c>
      <c r="Y371" s="189" t="e">
        <f t="shared" si="151"/>
        <v>#DIV/0!</v>
      </c>
      <c r="Z371" s="42"/>
      <c r="AA371" s="42"/>
      <c r="AB371" s="42"/>
      <c r="AC371" s="42"/>
      <c r="AD371" s="42"/>
      <c r="AE371" s="42"/>
      <c r="AF371" s="42"/>
      <c r="AG371" s="16"/>
      <c r="AH371" s="16"/>
      <c r="AI371" s="16"/>
      <c r="AJ371" s="16"/>
      <c r="AK371" s="16"/>
      <c r="AL371" s="16"/>
    </row>
    <row r="372" spans="1:38" ht="57.75" hidden="1" customHeight="1">
      <c r="A372" s="45"/>
      <c r="B372" s="58"/>
      <c r="C372" s="19"/>
      <c r="D372" s="98"/>
      <c r="E372" s="204"/>
      <c r="F372" s="199"/>
      <c r="G372" s="199"/>
      <c r="H372" s="199">
        <f>I372+V372</f>
        <v>0</v>
      </c>
      <c r="I372" s="199"/>
      <c r="J372" s="318"/>
      <c r="K372" s="213"/>
      <c r="L372" s="213"/>
      <c r="M372" s="213"/>
      <c r="N372" s="199"/>
      <c r="O372" s="199"/>
      <c r="P372" s="199"/>
      <c r="Q372" s="199"/>
      <c r="R372" s="199"/>
      <c r="S372" s="199"/>
      <c r="T372" s="199"/>
      <c r="U372" s="199"/>
      <c r="V372" s="199">
        <f>J372+K372+L372+M372+N372+O372+P372+Q372+R372+S372+T372+U372</f>
        <v>0</v>
      </c>
      <c r="W372" s="188">
        <v>0</v>
      </c>
      <c r="X372" s="189">
        <f>E372-H372</f>
        <v>0</v>
      </c>
      <c r="Y372" s="189" t="e">
        <f t="shared" si="151"/>
        <v>#DIV/0!</v>
      </c>
      <c r="Z372" s="42"/>
      <c r="AA372" s="42"/>
      <c r="AB372" s="42"/>
      <c r="AC372" s="42"/>
      <c r="AD372" s="42"/>
      <c r="AE372" s="42"/>
      <c r="AF372" s="42"/>
      <c r="AG372" s="16"/>
      <c r="AH372" s="16"/>
      <c r="AI372" s="16"/>
      <c r="AJ372" s="16"/>
      <c r="AK372" s="16"/>
      <c r="AL372" s="16"/>
    </row>
    <row r="373" spans="1:38" ht="36.75" customHeight="1">
      <c r="A373" s="83"/>
      <c r="B373" s="92">
        <v>3717520</v>
      </c>
      <c r="C373" s="252" t="s">
        <v>87</v>
      </c>
      <c r="D373" s="254"/>
      <c r="E373" s="206">
        <f>E374</f>
        <v>33120</v>
      </c>
      <c r="F373" s="206">
        <f t="shared" ref="F373:X373" si="157">F374</f>
        <v>0</v>
      </c>
      <c r="G373" s="206">
        <f t="shared" si="157"/>
        <v>0</v>
      </c>
      <c r="H373" s="206">
        <f t="shared" si="157"/>
        <v>33120</v>
      </c>
      <c r="I373" s="206">
        <f t="shared" si="157"/>
        <v>23133</v>
      </c>
      <c r="J373" s="206">
        <f t="shared" si="157"/>
        <v>9987</v>
      </c>
      <c r="K373" s="206">
        <f t="shared" si="157"/>
        <v>0</v>
      </c>
      <c r="L373" s="206">
        <f t="shared" si="157"/>
        <v>0</v>
      </c>
      <c r="M373" s="206">
        <f t="shared" si="157"/>
        <v>0</v>
      </c>
      <c r="N373" s="206">
        <f t="shared" si="157"/>
        <v>0</v>
      </c>
      <c r="O373" s="206">
        <f t="shared" si="157"/>
        <v>0</v>
      </c>
      <c r="P373" s="206">
        <f t="shared" si="157"/>
        <v>0</v>
      </c>
      <c r="Q373" s="206">
        <f t="shared" si="157"/>
        <v>0</v>
      </c>
      <c r="R373" s="206">
        <f t="shared" si="157"/>
        <v>0</v>
      </c>
      <c r="S373" s="206">
        <f t="shared" si="157"/>
        <v>0</v>
      </c>
      <c r="T373" s="206">
        <f t="shared" si="157"/>
        <v>0</v>
      </c>
      <c r="U373" s="206">
        <f t="shared" si="157"/>
        <v>0</v>
      </c>
      <c r="V373" s="206">
        <f t="shared" si="157"/>
        <v>9987</v>
      </c>
      <c r="W373" s="206">
        <f t="shared" si="157"/>
        <v>33120</v>
      </c>
      <c r="X373" s="206">
        <f t="shared" si="157"/>
        <v>0</v>
      </c>
      <c r="Y373" s="189">
        <f t="shared" si="151"/>
        <v>100</v>
      </c>
      <c r="Z373" s="42"/>
      <c r="AA373" s="42"/>
      <c r="AB373" s="42"/>
      <c r="AC373" s="42"/>
      <c r="AD373" s="42"/>
      <c r="AE373" s="42"/>
      <c r="AF373" s="42"/>
      <c r="AG373" s="16"/>
      <c r="AH373" s="16"/>
      <c r="AI373" s="16"/>
      <c r="AJ373" s="16"/>
      <c r="AK373" s="16"/>
      <c r="AL373" s="16"/>
    </row>
    <row r="374" spans="1:38" ht="57.75" customHeight="1">
      <c r="A374" s="45"/>
      <c r="B374" s="58">
        <v>3110</v>
      </c>
      <c r="C374" s="128" t="s">
        <v>55</v>
      </c>
      <c r="D374" s="246" t="s">
        <v>95</v>
      </c>
      <c r="E374" s="204">
        <v>33120</v>
      </c>
      <c r="F374" s="199"/>
      <c r="G374" s="199"/>
      <c r="H374" s="199">
        <f>I374+V374</f>
        <v>33120</v>
      </c>
      <c r="I374" s="199">
        <v>23133</v>
      </c>
      <c r="J374" s="318">
        <v>9987</v>
      </c>
      <c r="K374" s="213"/>
      <c r="L374" s="213"/>
      <c r="M374" s="213"/>
      <c r="N374" s="199"/>
      <c r="O374" s="199"/>
      <c r="P374" s="199"/>
      <c r="Q374" s="199"/>
      <c r="R374" s="199"/>
      <c r="S374" s="199"/>
      <c r="T374" s="199"/>
      <c r="U374" s="199"/>
      <c r="V374" s="199">
        <f>J374+K374+L374</f>
        <v>9987</v>
      </c>
      <c r="W374" s="188">
        <v>33120</v>
      </c>
      <c r="X374" s="189">
        <f>E374-H374</f>
        <v>0</v>
      </c>
      <c r="Y374" s="189">
        <f t="shared" si="151"/>
        <v>100</v>
      </c>
      <c r="Z374" s="42"/>
      <c r="AA374" s="42"/>
      <c r="AB374" s="42"/>
      <c r="AC374" s="42"/>
      <c r="AD374" s="42"/>
      <c r="AE374" s="42"/>
      <c r="AF374" s="42"/>
      <c r="AG374" s="16"/>
      <c r="AH374" s="16"/>
      <c r="AI374" s="16"/>
      <c r="AJ374" s="16"/>
      <c r="AK374" s="16"/>
      <c r="AL374" s="16"/>
    </row>
    <row r="375" spans="1:38" ht="33.75" customHeight="1">
      <c r="A375" s="146"/>
      <c r="B375" s="149"/>
      <c r="C375" s="148"/>
      <c r="D375" s="355" t="s">
        <v>23</v>
      </c>
      <c r="E375" s="200">
        <f t="shared" ref="E375:X375" si="158">E57+E137+E196+E215+E233+E257+E361+E370</f>
        <v>72165649.519999996</v>
      </c>
      <c r="F375" s="200">
        <f t="shared" si="158"/>
        <v>0</v>
      </c>
      <c r="G375" s="200">
        <f t="shared" si="158"/>
        <v>0</v>
      </c>
      <c r="H375" s="200">
        <f t="shared" si="158"/>
        <v>65604377.180000007</v>
      </c>
      <c r="I375" s="200">
        <f t="shared" si="158"/>
        <v>50428618.060000002</v>
      </c>
      <c r="J375" s="200">
        <f t="shared" si="158"/>
        <v>10438556.99</v>
      </c>
      <c r="K375" s="200">
        <f t="shared" si="158"/>
        <v>1670129.5</v>
      </c>
      <c r="L375" s="200">
        <f t="shared" si="158"/>
        <v>3017172.2600000002</v>
      </c>
      <c r="M375" s="200">
        <f t="shared" si="158"/>
        <v>96423.56</v>
      </c>
      <c r="N375" s="200">
        <f t="shared" si="158"/>
        <v>83040</v>
      </c>
      <c r="O375" s="200">
        <f t="shared" si="158"/>
        <v>-140063.19</v>
      </c>
      <c r="P375" s="200">
        <f t="shared" si="158"/>
        <v>10500</v>
      </c>
      <c r="Q375" s="200">
        <f t="shared" si="158"/>
        <v>0</v>
      </c>
      <c r="R375" s="200">
        <f t="shared" si="158"/>
        <v>0</v>
      </c>
      <c r="S375" s="200">
        <f t="shared" si="158"/>
        <v>0</v>
      </c>
      <c r="T375" s="200">
        <f t="shared" si="158"/>
        <v>0</v>
      </c>
      <c r="U375" s="200">
        <f t="shared" si="158"/>
        <v>0</v>
      </c>
      <c r="V375" s="200">
        <f t="shared" si="158"/>
        <v>15175759.120000001</v>
      </c>
      <c r="W375" s="200">
        <f t="shared" si="158"/>
        <v>65604377.180000007</v>
      </c>
      <c r="X375" s="200">
        <f t="shared" si="158"/>
        <v>6561272.3399999999</v>
      </c>
      <c r="Y375" s="189">
        <f t="shared" si="151"/>
        <v>90.908039512369953</v>
      </c>
      <c r="Z375" s="77"/>
      <c r="AA375" s="77"/>
      <c r="AB375" s="77"/>
      <c r="AC375" s="77"/>
      <c r="AD375" s="77"/>
      <c r="AE375" s="77"/>
      <c r="AF375" s="77"/>
      <c r="AG375" s="16"/>
      <c r="AH375" s="16"/>
      <c r="AI375" s="16"/>
      <c r="AJ375" s="16"/>
      <c r="AK375" s="16"/>
      <c r="AL375" s="16"/>
    </row>
    <row r="376" spans="1:38" ht="46.5" customHeight="1">
      <c r="A376" s="94"/>
      <c r="B376" s="95"/>
      <c r="C376" s="96"/>
      <c r="D376" s="356" t="s">
        <v>24</v>
      </c>
      <c r="E376" s="222">
        <f t="shared" ref="E376:X376" si="159">E56+E375</f>
        <v>83318710.819999993</v>
      </c>
      <c r="F376" s="223">
        <f t="shared" si="159"/>
        <v>0</v>
      </c>
      <c r="G376" s="223">
        <f t="shared" si="159"/>
        <v>0</v>
      </c>
      <c r="H376" s="222">
        <f t="shared" si="159"/>
        <v>75598056.720000014</v>
      </c>
      <c r="I376" s="222">
        <f t="shared" si="159"/>
        <v>58135709.960000001</v>
      </c>
      <c r="J376" s="222">
        <f t="shared" si="159"/>
        <v>12559717.210000001</v>
      </c>
      <c r="K376" s="222">
        <f t="shared" si="159"/>
        <v>1835556.92</v>
      </c>
      <c r="L376" s="222">
        <f t="shared" si="159"/>
        <v>3017172.2600000002</v>
      </c>
      <c r="M376" s="222">
        <f t="shared" si="159"/>
        <v>96423.56</v>
      </c>
      <c r="N376" s="222">
        <f t="shared" si="159"/>
        <v>83040</v>
      </c>
      <c r="O376" s="222">
        <f t="shared" si="159"/>
        <v>-140063.19</v>
      </c>
      <c r="P376" s="222">
        <f t="shared" si="159"/>
        <v>10500</v>
      </c>
      <c r="Q376" s="222">
        <f t="shared" si="159"/>
        <v>0</v>
      </c>
      <c r="R376" s="222">
        <f t="shared" si="159"/>
        <v>0</v>
      </c>
      <c r="S376" s="222">
        <f t="shared" si="159"/>
        <v>0</v>
      </c>
      <c r="T376" s="222">
        <f t="shared" si="159"/>
        <v>0</v>
      </c>
      <c r="U376" s="222">
        <f t="shared" si="159"/>
        <v>0</v>
      </c>
      <c r="V376" s="222">
        <f t="shared" si="159"/>
        <v>17462346.760000002</v>
      </c>
      <c r="W376" s="222">
        <f t="shared" si="159"/>
        <v>75598056.720000014</v>
      </c>
      <c r="X376" s="222">
        <f t="shared" si="159"/>
        <v>7720654.0999999996</v>
      </c>
      <c r="Y376" s="189">
        <f t="shared" si="151"/>
        <v>90.733589101397015</v>
      </c>
      <c r="Z376" s="77"/>
      <c r="AA376" s="77"/>
      <c r="AB376" s="77"/>
      <c r="AC376" s="77"/>
      <c r="AD376" s="77"/>
      <c r="AE376" s="77"/>
      <c r="AF376" s="77"/>
      <c r="AG376" s="16"/>
      <c r="AH376" s="16"/>
      <c r="AI376" s="16"/>
      <c r="AJ376" s="16"/>
      <c r="AK376" s="16"/>
      <c r="AL376" s="16"/>
    </row>
    <row r="377" spans="1:38" ht="36.75" customHeight="1">
      <c r="A377" s="357"/>
      <c r="B377" s="358"/>
      <c r="C377" s="359"/>
      <c r="D377" s="360" t="s">
        <v>210</v>
      </c>
      <c r="E377" s="361">
        <f>E376-E378</f>
        <v>76794626.419999987</v>
      </c>
      <c r="F377" s="361">
        <f t="shared" ref="F377:X377" si="160">F376-F378</f>
        <v>0</v>
      </c>
      <c r="G377" s="361">
        <f t="shared" si="160"/>
        <v>0</v>
      </c>
      <c r="H377" s="361">
        <f t="shared" si="160"/>
        <v>69850488.320000008</v>
      </c>
      <c r="I377" s="361">
        <f t="shared" si="160"/>
        <v>54397790.560000002</v>
      </c>
      <c r="J377" s="361">
        <f t="shared" si="160"/>
        <v>11501840.210000001</v>
      </c>
      <c r="K377" s="361">
        <f t="shared" si="160"/>
        <v>1835556.92</v>
      </c>
      <c r="L377" s="361">
        <f t="shared" si="160"/>
        <v>3017172.2600000002</v>
      </c>
      <c r="M377" s="361">
        <f t="shared" si="160"/>
        <v>96423.56</v>
      </c>
      <c r="N377" s="361">
        <f t="shared" si="160"/>
        <v>83040</v>
      </c>
      <c r="O377" s="361">
        <f t="shared" si="160"/>
        <v>-140063.19</v>
      </c>
      <c r="P377" s="361">
        <f t="shared" si="160"/>
        <v>10500</v>
      </c>
      <c r="Q377" s="361">
        <f t="shared" si="160"/>
        <v>0</v>
      </c>
      <c r="R377" s="361">
        <f t="shared" si="160"/>
        <v>0</v>
      </c>
      <c r="S377" s="361">
        <f t="shared" si="160"/>
        <v>0</v>
      </c>
      <c r="T377" s="361">
        <f t="shared" si="160"/>
        <v>0</v>
      </c>
      <c r="U377" s="361">
        <f t="shared" si="160"/>
        <v>0</v>
      </c>
      <c r="V377" s="361">
        <f t="shared" si="160"/>
        <v>17447469.760000002</v>
      </c>
      <c r="W377" s="361">
        <f t="shared" si="160"/>
        <v>69850488.320000008</v>
      </c>
      <c r="X377" s="361">
        <f t="shared" si="160"/>
        <v>6944138.0999999996</v>
      </c>
      <c r="Y377" s="225">
        <f t="shared" si="151"/>
        <v>90.957520827015202</v>
      </c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</row>
    <row r="378" spans="1:38" ht="39.75" customHeight="1">
      <c r="A378" s="45"/>
      <c r="B378" s="43"/>
      <c r="C378" s="46"/>
      <c r="D378" s="328" t="s">
        <v>211</v>
      </c>
      <c r="E378" s="338">
        <f>SUM(E379:E388)</f>
        <v>6524084.4000000004</v>
      </c>
      <c r="F378" s="338">
        <f t="shared" ref="F378:X378" si="161">SUM(F379:F388)</f>
        <v>0</v>
      </c>
      <c r="G378" s="338">
        <f t="shared" si="161"/>
        <v>0</v>
      </c>
      <c r="H378" s="338">
        <f t="shared" si="161"/>
        <v>5747568.4000000004</v>
      </c>
      <c r="I378" s="338">
        <f t="shared" si="161"/>
        <v>3737919.4</v>
      </c>
      <c r="J378" s="338">
        <f t="shared" si="161"/>
        <v>1057877</v>
      </c>
      <c r="K378" s="338">
        <f t="shared" si="161"/>
        <v>0</v>
      </c>
      <c r="L378" s="338">
        <f t="shared" si="161"/>
        <v>0</v>
      </c>
      <c r="M378" s="338">
        <f t="shared" si="161"/>
        <v>0</v>
      </c>
      <c r="N378" s="338">
        <f t="shared" si="161"/>
        <v>0</v>
      </c>
      <c r="O378" s="338">
        <f t="shared" si="161"/>
        <v>0</v>
      </c>
      <c r="P378" s="338">
        <f t="shared" si="161"/>
        <v>0</v>
      </c>
      <c r="Q378" s="338">
        <f t="shared" si="161"/>
        <v>0</v>
      </c>
      <c r="R378" s="338">
        <f t="shared" si="161"/>
        <v>0</v>
      </c>
      <c r="S378" s="338">
        <f t="shared" si="161"/>
        <v>0</v>
      </c>
      <c r="T378" s="338">
        <f t="shared" si="161"/>
        <v>0</v>
      </c>
      <c r="U378" s="338">
        <f t="shared" si="161"/>
        <v>0</v>
      </c>
      <c r="V378" s="338">
        <f t="shared" si="161"/>
        <v>14877</v>
      </c>
      <c r="W378" s="338">
        <f t="shared" si="161"/>
        <v>5747568.4000000004</v>
      </c>
      <c r="X378" s="338">
        <f t="shared" si="161"/>
        <v>776516</v>
      </c>
      <c r="Y378" s="189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</row>
    <row r="379" spans="1:38" ht="110.25" customHeight="1">
      <c r="A379" s="45"/>
      <c r="B379" s="48"/>
      <c r="C379" s="329" t="s">
        <v>296</v>
      </c>
      <c r="D379" s="129" t="s">
        <v>159</v>
      </c>
      <c r="E379" s="214">
        <f t="shared" ref="E379:K379" si="162">E160</f>
        <v>46761.8</v>
      </c>
      <c r="F379" s="340">
        <f t="shared" si="162"/>
        <v>0</v>
      </c>
      <c r="G379" s="340">
        <f t="shared" si="162"/>
        <v>0</v>
      </c>
      <c r="H379" s="207">
        <f t="shared" si="162"/>
        <v>46761.8</v>
      </c>
      <c r="I379" s="207">
        <f t="shared" si="162"/>
        <v>46761.8</v>
      </c>
      <c r="J379" s="207">
        <f t="shared" si="162"/>
        <v>0</v>
      </c>
      <c r="K379" s="207">
        <f t="shared" si="162"/>
        <v>0</v>
      </c>
      <c r="L379" s="330"/>
      <c r="M379" s="330"/>
      <c r="N379" s="330"/>
      <c r="O379" s="330"/>
      <c r="P379" s="330"/>
      <c r="Q379" s="330"/>
      <c r="R379" s="330"/>
      <c r="S379" s="330"/>
      <c r="T379" s="330"/>
      <c r="U379" s="330"/>
      <c r="V379" s="207">
        <f>V160</f>
        <v>0</v>
      </c>
      <c r="W379" s="207">
        <f>W160</f>
        <v>46761.8</v>
      </c>
      <c r="X379" s="207">
        <f>X160</f>
        <v>0</v>
      </c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</row>
    <row r="380" spans="1:38" ht="114.75" customHeight="1">
      <c r="A380" s="45"/>
      <c r="B380" s="48"/>
      <c r="C380" s="329" t="s">
        <v>297</v>
      </c>
      <c r="D380" s="168" t="s">
        <v>224</v>
      </c>
      <c r="E380" s="214">
        <v>904822.6</v>
      </c>
      <c r="F380" s="340"/>
      <c r="G380" s="340"/>
      <c r="H380" s="207">
        <f>H168</f>
        <v>904822.6</v>
      </c>
      <c r="I380" s="207">
        <v>904822.6</v>
      </c>
      <c r="J380" s="207"/>
      <c r="K380" s="207"/>
      <c r="L380" s="330"/>
      <c r="M380" s="330"/>
      <c r="N380" s="330"/>
      <c r="O380" s="330"/>
      <c r="P380" s="330"/>
      <c r="Q380" s="330"/>
      <c r="R380" s="330"/>
      <c r="S380" s="330"/>
      <c r="T380" s="330"/>
      <c r="U380" s="330"/>
      <c r="V380" s="207"/>
      <c r="W380" s="207">
        <v>904822.6</v>
      </c>
      <c r="X380" s="207">
        <f>X161</f>
        <v>0</v>
      </c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</row>
    <row r="381" spans="1:38" ht="80.25" customHeight="1">
      <c r="A381" s="45"/>
      <c r="B381" s="48"/>
      <c r="C381" s="329" t="s">
        <v>298</v>
      </c>
      <c r="D381" s="239" t="s">
        <v>171</v>
      </c>
      <c r="E381" s="214">
        <f>E170</f>
        <v>118877</v>
      </c>
      <c r="F381" s="207">
        <f t="shared" ref="F381:X381" si="163">F170</f>
        <v>0</v>
      </c>
      <c r="G381" s="207">
        <f t="shared" si="163"/>
        <v>0</v>
      </c>
      <c r="H381" s="207">
        <f t="shared" si="163"/>
        <v>118877</v>
      </c>
      <c r="I381" s="207">
        <f t="shared" si="163"/>
        <v>104000</v>
      </c>
      <c r="J381" s="207">
        <f t="shared" si="163"/>
        <v>14877</v>
      </c>
      <c r="K381" s="207">
        <f t="shared" si="163"/>
        <v>0</v>
      </c>
      <c r="L381" s="334"/>
      <c r="M381" s="334"/>
      <c r="N381" s="334"/>
      <c r="O381" s="334"/>
      <c r="P381" s="334"/>
      <c r="Q381" s="334"/>
      <c r="R381" s="334"/>
      <c r="S381" s="334"/>
      <c r="T381" s="334"/>
      <c r="U381" s="334"/>
      <c r="V381" s="207">
        <f t="shared" si="163"/>
        <v>14877</v>
      </c>
      <c r="W381" s="207">
        <f t="shared" si="163"/>
        <v>118877</v>
      </c>
      <c r="X381" s="207">
        <f t="shared" si="163"/>
        <v>0</v>
      </c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</row>
    <row r="382" spans="1:38" ht="102" customHeight="1">
      <c r="A382" s="45"/>
      <c r="B382" s="48"/>
      <c r="C382" s="329" t="s">
        <v>299</v>
      </c>
      <c r="D382" s="168" t="s">
        <v>198</v>
      </c>
      <c r="E382" s="214">
        <f>E162</f>
        <v>227000</v>
      </c>
      <c r="F382" s="207">
        <f t="shared" ref="F382:X382" si="164">F162</f>
        <v>0</v>
      </c>
      <c r="G382" s="207">
        <f t="shared" si="164"/>
        <v>0</v>
      </c>
      <c r="H382" s="207">
        <f t="shared" si="164"/>
        <v>227000</v>
      </c>
      <c r="I382" s="207">
        <f t="shared" si="164"/>
        <v>227000</v>
      </c>
      <c r="J382" s="207">
        <f t="shared" si="164"/>
        <v>0</v>
      </c>
      <c r="K382" s="207">
        <f t="shared" si="164"/>
        <v>0</v>
      </c>
      <c r="L382" s="207"/>
      <c r="M382" s="207"/>
      <c r="N382" s="207"/>
      <c r="O382" s="207"/>
      <c r="P382" s="207"/>
      <c r="Q382" s="207"/>
      <c r="R382" s="207"/>
      <c r="S382" s="207"/>
      <c r="T382" s="207"/>
      <c r="U382" s="207"/>
      <c r="V382" s="207">
        <f t="shared" si="164"/>
        <v>0</v>
      </c>
      <c r="W382" s="207">
        <f t="shared" si="164"/>
        <v>227000</v>
      </c>
      <c r="X382" s="207">
        <f t="shared" si="164"/>
        <v>0</v>
      </c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</row>
    <row r="383" spans="1:38" ht="96.75" customHeight="1">
      <c r="A383" s="45"/>
      <c r="B383" s="48"/>
      <c r="C383" s="329" t="s">
        <v>300</v>
      </c>
      <c r="D383" s="228" t="s">
        <v>234</v>
      </c>
      <c r="E383" s="214">
        <v>2000000</v>
      </c>
      <c r="F383" s="207"/>
      <c r="G383" s="207"/>
      <c r="H383" s="207">
        <v>1990000</v>
      </c>
      <c r="I383" s="207">
        <f>544000+413000+1043000-10000</f>
        <v>1990000</v>
      </c>
      <c r="J383" s="207">
        <v>1043000</v>
      </c>
      <c r="K383" s="207"/>
      <c r="L383" s="207"/>
      <c r="M383" s="207"/>
      <c r="N383" s="207"/>
      <c r="O383" s="207"/>
      <c r="P383" s="207"/>
      <c r="Q383" s="207"/>
      <c r="R383" s="207"/>
      <c r="S383" s="207"/>
      <c r="T383" s="207"/>
      <c r="U383" s="207"/>
      <c r="V383" s="207"/>
      <c r="W383" s="207">
        <v>1990000</v>
      </c>
      <c r="X383" s="207">
        <f>E383-H383</f>
        <v>10000</v>
      </c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</row>
    <row r="384" spans="1:38" ht="54.75" customHeight="1">
      <c r="A384" s="45"/>
      <c r="B384" s="48"/>
      <c r="C384" s="329" t="s">
        <v>301</v>
      </c>
      <c r="D384" s="274" t="s">
        <v>218</v>
      </c>
      <c r="E384" s="214">
        <v>306870</v>
      </c>
      <c r="F384" s="338"/>
      <c r="G384" s="338"/>
      <c r="H384" s="207">
        <v>306870</v>
      </c>
      <c r="I384" s="207">
        <v>306870</v>
      </c>
      <c r="J384" s="338"/>
      <c r="K384" s="338"/>
      <c r="L384" s="338"/>
      <c r="M384" s="338"/>
      <c r="N384" s="338"/>
      <c r="O384" s="338"/>
      <c r="P384" s="338"/>
      <c r="Q384" s="338"/>
      <c r="R384" s="338"/>
      <c r="S384" s="338"/>
      <c r="T384" s="338"/>
      <c r="U384" s="338"/>
      <c r="V384" s="338"/>
      <c r="W384" s="207">
        <v>306870</v>
      </c>
      <c r="X384" s="207">
        <f>E384-H384</f>
        <v>0</v>
      </c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</row>
    <row r="385" spans="1:38" ht="81" hidden="1" customHeight="1">
      <c r="A385" s="45"/>
      <c r="B385" s="48"/>
      <c r="C385" s="329" t="s">
        <v>219</v>
      </c>
      <c r="D385" s="272"/>
      <c r="E385" s="214"/>
      <c r="F385" s="338"/>
      <c r="G385" s="338"/>
      <c r="H385" s="199"/>
      <c r="I385" s="207"/>
      <c r="J385" s="338"/>
      <c r="K385" s="338"/>
      <c r="L385" s="338"/>
      <c r="M385" s="338"/>
      <c r="N385" s="338"/>
      <c r="O385" s="338"/>
      <c r="P385" s="338"/>
      <c r="Q385" s="338"/>
      <c r="R385" s="338"/>
      <c r="S385" s="338"/>
      <c r="T385" s="338"/>
      <c r="U385" s="338"/>
      <c r="V385" s="338"/>
      <c r="W385" s="207"/>
      <c r="X385" s="207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</row>
    <row r="386" spans="1:38" ht="86.25" customHeight="1">
      <c r="A386" s="45"/>
      <c r="B386" s="48"/>
      <c r="C386" s="329" t="s">
        <v>302</v>
      </c>
      <c r="D386" s="272" t="s">
        <v>226</v>
      </c>
      <c r="E386" s="214">
        <v>158465</v>
      </c>
      <c r="F386" s="338"/>
      <c r="G386" s="338"/>
      <c r="H386" s="199">
        <v>157249</v>
      </c>
      <c r="I386" s="207">
        <f>118848+39617</f>
        <v>158465</v>
      </c>
      <c r="J386" s="207"/>
      <c r="K386" s="207"/>
      <c r="L386" s="338"/>
      <c r="M386" s="338"/>
      <c r="N386" s="338"/>
      <c r="O386" s="338"/>
      <c r="P386" s="338"/>
      <c r="Q386" s="338"/>
      <c r="R386" s="338"/>
      <c r="S386" s="338"/>
      <c r="T386" s="338"/>
      <c r="U386" s="338"/>
      <c r="V386" s="338"/>
      <c r="W386" s="207">
        <v>157249</v>
      </c>
      <c r="X386" s="207">
        <f>E386-H386</f>
        <v>1216</v>
      </c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</row>
    <row r="387" spans="1:38" ht="129" customHeight="1">
      <c r="A387" s="45"/>
      <c r="B387" s="48"/>
      <c r="C387" s="329" t="s">
        <v>303</v>
      </c>
      <c r="D387" s="129" t="s">
        <v>277</v>
      </c>
      <c r="E387" s="204">
        <v>1995988</v>
      </c>
      <c r="F387" s="338"/>
      <c r="G387" s="338"/>
      <c r="H387" s="199">
        <f>E387</f>
        <v>1995988</v>
      </c>
      <c r="I387" s="207"/>
      <c r="J387" s="207"/>
      <c r="K387" s="207"/>
      <c r="L387" s="338"/>
      <c r="M387" s="338"/>
      <c r="N387" s="338"/>
      <c r="O387" s="338"/>
      <c r="P387" s="338"/>
      <c r="Q387" s="338"/>
      <c r="R387" s="338"/>
      <c r="S387" s="338"/>
      <c r="T387" s="338"/>
      <c r="U387" s="338"/>
      <c r="V387" s="338"/>
      <c r="W387" s="207">
        <v>1995988</v>
      </c>
      <c r="X387" s="207">
        <f t="shared" ref="X387:X388" si="165">E387-H387</f>
        <v>0</v>
      </c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</row>
    <row r="388" spans="1:38" ht="86.25" customHeight="1">
      <c r="A388" s="45"/>
      <c r="B388" s="48"/>
      <c r="C388" s="329" t="s">
        <v>304</v>
      </c>
      <c r="D388" s="168" t="s">
        <v>292</v>
      </c>
      <c r="E388" s="204">
        <v>765300</v>
      </c>
      <c r="F388" s="338"/>
      <c r="G388" s="338"/>
      <c r="H388" s="199">
        <v>0</v>
      </c>
      <c r="I388" s="207"/>
      <c r="J388" s="207"/>
      <c r="K388" s="207"/>
      <c r="L388" s="338"/>
      <c r="M388" s="338"/>
      <c r="N388" s="338"/>
      <c r="O388" s="338"/>
      <c r="P388" s="338"/>
      <c r="Q388" s="338"/>
      <c r="R388" s="338"/>
      <c r="S388" s="338"/>
      <c r="T388" s="338"/>
      <c r="U388" s="338"/>
      <c r="V388" s="338"/>
      <c r="W388" s="207">
        <v>0</v>
      </c>
      <c r="X388" s="207">
        <f t="shared" si="165"/>
        <v>765300</v>
      </c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</row>
    <row r="389" spans="1:38" ht="96" customHeight="1">
      <c r="A389" s="45"/>
      <c r="B389" s="48"/>
      <c r="C389" s="341" t="s">
        <v>172</v>
      </c>
      <c r="D389" s="342" t="s">
        <v>178</v>
      </c>
      <c r="E389" s="207">
        <f>E11</f>
        <v>1991102.3</v>
      </c>
      <c r="F389" s="337">
        <f t="shared" ref="F389:X389" si="166">F11</f>
        <v>0</v>
      </c>
      <c r="G389" s="337">
        <f t="shared" si="166"/>
        <v>0</v>
      </c>
      <c r="H389" s="207">
        <f t="shared" si="166"/>
        <v>1991102.3</v>
      </c>
      <c r="I389" s="207">
        <f t="shared" si="166"/>
        <v>1991102.3</v>
      </c>
      <c r="J389" s="207">
        <f t="shared" si="166"/>
        <v>0</v>
      </c>
      <c r="K389" s="207">
        <f t="shared" si="166"/>
        <v>0</v>
      </c>
      <c r="L389" s="207"/>
      <c r="M389" s="207"/>
      <c r="N389" s="207"/>
      <c r="O389" s="207"/>
      <c r="P389" s="207"/>
      <c r="Q389" s="207"/>
      <c r="R389" s="207"/>
      <c r="S389" s="207"/>
      <c r="T389" s="207"/>
      <c r="U389" s="207"/>
      <c r="V389" s="207">
        <f t="shared" si="166"/>
        <v>0</v>
      </c>
      <c r="W389" s="207">
        <f t="shared" si="166"/>
        <v>1991102.3</v>
      </c>
      <c r="X389" s="207">
        <f t="shared" si="166"/>
        <v>0</v>
      </c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</row>
    <row r="390" spans="1:38" ht="22.5" customHeight="1">
      <c r="A390" s="45"/>
      <c r="B390" s="48"/>
      <c r="C390" s="49"/>
      <c r="D390" s="9"/>
      <c r="E390" s="337"/>
      <c r="F390" s="208"/>
      <c r="G390" s="208"/>
      <c r="H390" s="208"/>
      <c r="I390" s="335"/>
      <c r="J390" s="192"/>
      <c r="K390" s="192"/>
      <c r="L390" s="192"/>
      <c r="M390" s="192"/>
      <c r="N390" s="192"/>
      <c r="O390" s="192"/>
      <c r="P390" s="192"/>
      <c r="Q390" s="192"/>
      <c r="R390" s="192"/>
      <c r="S390" s="192"/>
      <c r="T390" s="192"/>
      <c r="U390" s="192"/>
      <c r="V390" s="339"/>
      <c r="W390" s="339"/>
      <c r="X390" s="339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</row>
    <row r="391" spans="1:38" ht="37.5" customHeight="1">
      <c r="A391" s="45"/>
      <c r="B391" s="48"/>
      <c r="C391" s="51"/>
      <c r="D391" s="331" t="s">
        <v>173</v>
      </c>
      <c r="E391" s="337"/>
      <c r="F391" s="208"/>
      <c r="G391" s="208"/>
      <c r="H391" s="208"/>
      <c r="I391" s="335"/>
      <c r="J391" s="192"/>
      <c r="K391" s="192"/>
      <c r="L391" s="192"/>
      <c r="M391" s="192"/>
      <c r="N391" s="192"/>
      <c r="O391" s="192"/>
      <c r="P391" s="192"/>
      <c r="Q391" s="192"/>
      <c r="R391" s="192"/>
      <c r="S391" s="192"/>
      <c r="T391" s="192"/>
      <c r="U391" s="192"/>
      <c r="V391" s="339"/>
      <c r="W391" s="339"/>
      <c r="X391" s="339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</row>
    <row r="392" spans="1:38" ht="38.25" customHeight="1">
      <c r="A392" s="45"/>
      <c r="B392" s="43"/>
      <c r="C392" s="332" t="s">
        <v>174</v>
      </c>
      <c r="D392" s="272" t="s">
        <v>154</v>
      </c>
      <c r="E392" s="207">
        <f>E86</f>
        <v>80218</v>
      </c>
      <c r="F392" s="207">
        <f>F86</f>
        <v>0</v>
      </c>
      <c r="G392" s="207">
        <f>G86</f>
        <v>0</v>
      </c>
      <c r="H392" s="207">
        <v>76442</v>
      </c>
      <c r="I392" s="336"/>
      <c r="J392" s="336"/>
      <c r="K392" s="336"/>
      <c r="L392" s="336"/>
      <c r="M392" s="336"/>
      <c r="N392" s="336"/>
      <c r="O392" s="336"/>
      <c r="P392" s="336"/>
      <c r="Q392" s="336"/>
      <c r="R392" s="336"/>
      <c r="S392" s="336"/>
      <c r="T392" s="336"/>
      <c r="U392" s="207"/>
      <c r="V392" s="207">
        <f>V86</f>
        <v>0</v>
      </c>
      <c r="W392" s="207">
        <f>W86</f>
        <v>76442</v>
      </c>
      <c r="X392" s="207">
        <f>X86</f>
        <v>3776</v>
      </c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</row>
    <row r="393" spans="1:38" ht="83.25" customHeight="1">
      <c r="A393" s="45"/>
      <c r="B393" s="48"/>
      <c r="C393" s="332" t="s">
        <v>172</v>
      </c>
      <c r="D393" s="129" t="s">
        <v>156</v>
      </c>
      <c r="E393" s="207">
        <v>220450</v>
      </c>
      <c r="F393" s="82"/>
      <c r="G393" s="82"/>
      <c r="H393" s="207">
        <v>158607</v>
      </c>
      <c r="I393" s="82"/>
      <c r="J393" s="189"/>
      <c r="K393" s="82"/>
      <c r="L393" s="16"/>
      <c r="M393" s="16"/>
      <c r="N393" s="16"/>
      <c r="O393" s="16"/>
      <c r="P393" s="16"/>
      <c r="Q393" s="16"/>
      <c r="R393" s="16"/>
      <c r="S393" s="16"/>
      <c r="T393" s="16"/>
      <c r="U393" s="82"/>
      <c r="V393" s="207">
        <f t="shared" ref="V393:V398" si="167">J393+K393+L393</f>
        <v>0</v>
      </c>
      <c r="W393" s="189">
        <v>158607</v>
      </c>
      <c r="X393" s="189">
        <f t="shared" ref="X393:X398" si="168">E393-H393</f>
        <v>61843</v>
      </c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</row>
    <row r="394" spans="1:38" ht="42.75" customHeight="1">
      <c r="A394" s="45"/>
      <c r="B394" s="43"/>
      <c r="C394" s="332" t="s">
        <v>172</v>
      </c>
      <c r="D394" s="129" t="s">
        <v>157</v>
      </c>
      <c r="E394" s="207">
        <v>167500</v>
      </c>
      <c r="F394" s="82"/>
      <c r="G394" s="82"/>
      <c r="H394" s="207">
        <v>167500</v>
      </c>
      <c r="I394" s="82"/>
      <c r="J394" s="349"/>
      <c r="K394" s="82"/>
      <c r="L394" s="16"/>
      <c r="M394" s="16"/>
      <c r="N394" s="16"/>
      <c r="O394" s="16"/>
      <c r="P394" s="16"/>
      <c r="Q394" s="16"/>
      <c r="R394" s="16"/>
      <c r="S394" s="16"/>
      <c r="T394" s="16"/>
      <c r="U394" s="82"/>
      <c r="V394" s="207">
        <f t="shared" si="167"/>
        <v>0</v>
      </c>
      <c r="W394" s="189">
        <v>167500</v>
      </c>
      <c r="X394" s="189">
        <f t="shared" si="168"/>
        <v>0</v>
      </c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</row>
    <row r="395" spans="1:38" ht="54.75" hidden="1" customHeight="1">
      <c r="A395" s="18"/>
      <c r="B395" s="29"/>
      <c r="C395" s="333"/>
      <c r="D395" s="98"/>
      <c r="E395" s="326"/>
      <c r="F395" s="82"/>
      <c r="G395" s="82"/>
      <c r="H395" s="207">
        <f>I395+V395</f>
        <v>0</v>
      </c>
      <c r="I395" s="82"/>
      <c r="J395" s="82"/>
      <c r="K395" s="82"/>
      <c r="L395" s="16"/>
      <c r="M395" s="16"/>
      <c r="N395" s="16"/>
      <c r="O395" s="16"/>
      <c r="P395" s="16"/>
      <c r="Q395" s="16"/>
      <c r="R395" s="16"/>
      <c r="S395" s="16"/>
      <c r="T395" s="16"/>
      <c r="U395" s="82"/>
      <c r="V395" s="207">
        <f t="shared" si="167"/>
        <v>0</v>
      </c>
      <c r="W395" s="189"/>
      <c r="X395" s="189">
        <f t="shared" si="168"/>
        <v>0</v>
      </c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</row>
    <row r="396" spans="1:38" ht="49.5" customHeight="1">
      <c r="A396" s="18"/>
      <c r="B396" s="21"/>
      <c r="C396" s="333" t="s">
        <v>175</v>
      </c>
      <c r="D396" s="98" t="s">
        <v>192</v>
      </c>
      <c r="E396" s="326">
        <v>23000</v>
      </c>
      <c r="F396" s="82"/>
      <c r="G396" s="82"/>
      <c r="H396" s="207">
        <v>23000</v>
      </c>
      <c r="I396" s="82"/>
      <c r="J396" s="349"/>
      <c r="K396" s="82"/>
      <c r="L396" s="16"/>
      <c r="M396" s="16"/>
      <c r="N396" s="16"/>
      <c r="O396" s="16"/>
      <c r="P396" s="16"/>
      <c r="Q396" s="16"/>
      <c r="R396" s="16"/>
      <c r="S396" s="16"/>
      <c r="T396" s="16"/>
      <c r="U396" s="82"/>
      <c r="V396" s="207">
        <f t="shared" si="167"/>
        <v>0</v>
      </c>
      <c r="W396" s="189">
        <v>23000</v>
      </c>
      <c r="X396" s="189">
        <f t="shared" si="168"/>
        <v>0</v>
      </c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</row>
    <row r="397" spans="1:38" ht="52.5" customHeight="1">
      <c r="A397" s="18"/>
      <c r="B397" s="21"/>
      <c r="C397" s="333" t="s">
        <v>175</v>
      </c>
      <c r="D397" s="98" t="s">
        <v>193</v>
      </c>
      <c r="E397" s="207">
        <v>34000</v>
      </c>
      <c r="F397" s="82"/>
      <c r="G397" s="82"/>
      <c r="H397" s="207">
        <v>34000</v>
      </c>
      <c r="I397" s="82"/>
      <c r="J397" s="350"/>
      <c r="K397" s="82"/>
      <c r="L397" s="16"/>
      <c r="M397" s="16"/>
      <c r="N397" s="16"/>
      <c r="O397" s="16"/>
      <c r="P397" s="16"/>
      <c r="Q397" s="16"/>
      <c r="R397" s="16"/>
      <c r="S397" s="16"/>
      <c r="T397" s="16"/>
      <c r="U397" s="82"/>
      <c r="V397" s="207">
        <f t="shared" si="167"/>
        <v>0</v>
      </c>
      <c r="W397" s="189">
        <v>34000</v>
      </c>
      <c r="X397" s="189">
        <f t="shared" si="168"/>
        <v>0</v>
      </c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</row>
    <row r="398" spans="1:38" ht="55.5" customHeight="1">
      <c r="A398" s="18"/>
      <c r="B398" s="29"/>
      <c r="C398" s="333" t="s">
        <v>176</v>
      </c>
      <c r="D398" s="256" t="s">
        <v>163</v>
      </c>
      <c r="E398" s="207">
        <v>95000</v>
      </c>
      <c r="F398" s="82"/>
      <c r="G398" s="82"/>
      <c r="H398" s="207">
        <v>95000</v>
      </c>
      <c r="I398" s="82"/>
      <c r="J398" s="189"/>
      <c r="K398" s="82"/>
      <c r="L398" s="16"/>
      <c r="M398" s="16"/>
      <c r="N398" s="16"/>
      <c r="O398" s="16"/>
      <c r="P398" s="16"/>
      <c r="Q398" s="16"/>
      <c r="R398" s="16"/>
      <c r="S398" s="16"/>
      <c r="T398" s="16"/>
      <c r="U398" s="82"/>
      <c r="V398" s="207">
        <f t="shared" si="167"/>
        <v>0</v>
      </c>
      <c r="W398" s="189">
        <v>95000</v>
      </c>
      <c r="X398" s="189">
        <f t="shared" si="168"/>
        <v>0</v>
      </c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</row>
    <row r="399" spans="1:38" ht="55.5" customHeight="1">
      <c r="A399" s="18"/>
      <c r="B399" s="21"/>
      <c r="C399" s="22"/>
      <c r="D399" s="362" t="s">
        <v>177</v>
      </c>
      <c r="E399" s="338">
        <f>E392+E393+E394+E395+E396+E397+E398</f>
        <v>620168</v>
      </c>
      <c r="F399" s="338">
        <f>F392+F393+F394+F395+F396+F397+F398</f>
        <v>0</v>
      </c>
      <c r="G399" s="338">
        <f>G392+G393+G394+G395+G396+G397+G398</f>
        <v>0</v>
      </c>
      <c r="H399" s="338">
        <f>H392+H393+H394+H395+H396+H397+H398</f>
        <v>554549</v>
      </c>
      <c r="I399" s="82"/>
      <c r="J399" s="82"/>
      <c r="K399" s="82"/>
      <c r="L399" s="16"/>
      <c r="M399" s="16"/>
      <c r="N399" s="16"/>
      <c r="O399" s="16"/>
      <c r="P399" s="16"/>
      <c r="Q399" s="16"/>
      <c r="R399" s="16"/>
      <c r="S399" s="16"/>
      <c r="T399" s="16"/>
      <c r="U399" s="82"/>
      <c r="V399" s="343">
        <f>V392+V393+V394+V395+V396+V397+V398</f>
        <v>0</v>
      </c>
      <c r="W399" s="343">
        <f>W392+W393+W394+W395+W396+W397+W398</f>
        <v>554549</v>
      </c>
      <c r="X399" s="343">
        <f>X392+X393+X394+X395+X396+X397+X398</f>
        <v>65619</v>
      </c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</row>
    <row r="400" spans="1:38" ht="21.75" customHeight="1">
      <c r="A400" s="18"/>
      <c r="B400" s="21"/>
      <c r="C400" s="19"/>
      <c r="D400" s="9"/>
      <c r="E400" s="11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</row>
    <row r="401" spans="1:38" ht="19.5" customHeight="1">
      <c r="A401" s="18"/>
      <c r="B401" s="29"/>
      <c r="C401" s="23"/>
      <c r="D401" s="9"/>
      <c r="E401" s="14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</row>
    <row r="402" spans="1:38" ht="21.75" customHeight="1">
      <c r="A402" s="18"/>
      <c r="B402" s="21"/>
      <c r="C402" s="19"/>
      <c r="D402" s="9"/>
      <c r="E402" s="11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</row>
    <row r="403" spans="1:38" ht="21.75" customHeight="1">
      <c r="A403" s="45"/>
      <c r="B403" s="43"/>
      <c r="C403" s="50"/>
      <c r="D403" s="9"/>
      <c r="E403" s="14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</row>
    <row r="404" spans="1:38" ht="21.75" customHeight="1">
      <c r="A404" s="45"/>
      <c r="B404" s="48"/>
      <c r="C404" s="51"/>
      <c r="D404" s="9"/>
      <c r="E404" s="11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</row>
    <row r="405" spans="1:38" ht="32.25" customHeight="1">
      <c r="A405" s="45"/>
      <c r="B405" s="57"/>
      <c r="C405" s="50"/>
      <c r="D405" s="9"/>
      <c r="E405" s="14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</row>
    <row r="406" spans="1:38" ht="22.5" customHeight="1">
      <c r="A406" s="45"/>
      <c r="B406" s="57"/>
      <c r="C406" s="53"/>
      <c r="D406" s="9"/>
      <c r="E406" s="14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</row>
    <row r="407" spans="1:38" ht="22.5" customHeight="1">
      <c r="A407" s="45"/>
      <c r="B407" s="58"/>
      <c r="C407" s="49"/>
      <c r="D407" s="9"/>
      <c r="E407" s="11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</row>
    <row r="408" spans="1:38" ht="33.75" customHeight="1">
      <c r="A408" s="45"/>
      <c r="B408" s="59"/>
      <c r="C408" s="46"/>
      <c r="D408" s="9"/>
      <c r="E408" s="12"/>
      <c r="F408" s="17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</row>
    <row r="409" spans="1:38" ht="20.25">
      <c r="A409" s="45"/>
      <c r="B409" s="59"/>
      <c r="C409" s="54"/>
      <c r="D409" s="9"/>
      <c r="E409" s="12"/>
      <c r="F409" s="1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</row>
    <row r="410" spans="1:38" ht="25.5" customHeight="1">
      <c r="A410" s="45"/>
      <c r="B410" s="60"/>
      <c r="C410" s="55"/>
      <c r="D410" s="8"/>
      <c r="E410" s="10"/>
      <c r="F410" s="1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</row>
    <row r="411" spans="1:38" ht="25.5" customHeight="1">
      <c r="A411" s="45"/>
      <c r="B411" s="61"/>
      <c r="C411" s="54"/>
      <c r="D411" s="8"/>
      <c r="E411" s="12"/>
      <c r="F411" s="17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</row>
    <row r="412" spans="1:38" ht="33" customHeight="1">
      <c r="A412" s="45"/>
      <c r="B412" s="60"/>
      <c r="C412" s="51"/>
      <c r="D412" s="8"/>
      <c r="E412" s="10"/>
      <c r="F412" s="17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</row>
    <row r="413" spans="1:38" ht="21" customHeight="1">
      <c r="A413" s="45"/>
      <c r="B413" s="62"/>
      <c r="C413" s="49"/>
      <c r="D413" s="36"/>
      <c r="E413" s="11"/>
      <c r="F413" s="1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</row>
    <row r="414" spans="1:38" ht="22.5" customHeight="1">
      <c r="A414" s="45"/>
      <c r="B414" s="61"/>
      <c r="C414" s="52"/>
      <c r="D414" s="36"/>
      <c r="E414" s="14"/>
      <c r="F414" s="1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</row>
    <row r="415" spans="1:38" ht="20.25">
      <c r="A415" s="45"/>
      <c r="B415" s="60"/>
      <c r="C415" s="51"/>
      <c r="D415" s="13"/>
      <c r="E415" s="11"/>
      <c r="F415" s="17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</row>
    <row r="416" spans="1:38" ht="36.75" customHeight="1">
      <c r="A416" s="45"/>
      <c r="B416" s="43"/>
      <c r="C416" s="56"/>
      <c r="D416" s="13"/>
      <c r="E416" s="14"/>
      <c r="F416" s="17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</row>
    <row r="417" spans="1:38" ht="23.25" customHeight="1">
      <c r="A417" s="45"/>
      <c r="B417" s="63"/>
      <c r="C417" s="46"/>
      <c r="D417" s="13"/>
      <c r="E417" s="14"/>
      <c r="F417" s="17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</row>
    <row r="418" spans="1:38" ht="31.5" customHeight="1">
      <c r="A418" s="45"/>
      <c r="B418" s="48"/>
      <c r="C418" s="22"/>
      <c r="D418" s="13"/>
      <c r="E418" s="11"/>
      <c r="F418" s="17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</row>
    <row r="419" spans="1:38" ht="20.25">
      <c r="A419" s="45"/>
      <c r="B419" s="60"/>
      <c r="C419" s="24"/>
      <c r="D419" s="35"/>
      <c r="E419" s="14"/>
      <c r="F419" s="17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</row>
    <row r="420" spans="1:38" ht="20.25">
      <c r="A420" s="45"/>
      <c r="B420" s="60"/>
      <c r="C420" s="22"/>
      <c r="D420" s="35"/>
      <c r="E420" s="14"/>
      <c r="F420" s="30"/>
      <c r="G420" s="31"/>
      <c r="H420" s="31"/>
      <c r="I420" s="31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</row>
    <row r="421" spans="1:38" s="32" customFormat="1" ht="18">
      <c r="B421" s="25"/>
      <c r="C421" s="26"/>
      <c r="D421" s="27"/>
      <c r="E421" s="28"/>
      <c r="F421" s="33"/>
    </row>
    <row r="422" spans="1:38" s="32" customFormat="1" ht="18">
      <c r="B422" s="25"/>
      <c r="C422" s="26"/>
      <c r="D422" s="27"/>
      <c r="E422" s="28"/>
      <c r="F422" s="33"/>
    </row>
    <row r="423" spans="1:38" s="32" customFormat="1" ht="20.25">
      <c r="B423" s="25"/>
      <c r="C423" s="38"/>
      <c r="D423" s="39"/>
      <c r="E423" s="34"/>
      <c r="F423" s="33"/>
    </row>
    <row r="424" spans="1:38" ht="18.75">
      <c r="B424" s="5"/>
      <c r="C424" s="1"/>
      <c r="D424" s="1"/>
      <c r="E424" s="3"/>
    </row>
    <row r="425" spans="1:38" ht="18.75">
      <c r="B425" s="5"/>
      <c r="C425" s="1"/>
      <c r="D425" s="1"/>
      <c r="E425" s="3"/>
    </row>
    <row r="426" spans="1:38" ht="18.75">
      <c r="B426" s="5"/>
      <c r="C426" s="1"/>
      <c r="D426" s="1"/>
      <c r="E426" s="3"/>
    </row>
    <row r="427" spans="1:38" ht="18.75">
      <c r="B427" s="5"/>
      <c r="C427" s="1"/>
      <c r="D427" s="1"/>
      <c r="E427" s="3"/>
    </row>
    <row r="428" spans="1:38" ht="18.75">
      <c r="B428" s="5"/>
      <c r="C428" s="1"/>
      <c r="D428" s="1"/>
      <c r="E428" s="15"/>
    </row>
    <row r="429" spans="1:38" ht="18.75">
      <c r="B429" s="5"/>
      <c r="C429" s="1"/>
      <c r="D429" s="1"/>
      <c r="E429" s="15"/>
    </row>
    <row r="430" spans="1:38" ht="18.75">
      <c r="B430" s="5"/>
      <c r="C430" s="1"/>
      <c r="D430" s="1"/>
      <c r="E430" s="15"/>
    </row>
    <row r="431" spans="1:38" ht="18.75">
      <c r="B431" s="5"/>
      <c r="C431" s="1"/>
      <c r="D431" s="1"/>
      <c r="E431" s="15"/>
    </row>
    <row r="432" spans="1:38" ht="18.75">
      <c r="B432" s="5"/>
      <c r="C432" s="1"/>
      <c r="D432" s="1"/>
      <c r="E432" s="15"/>
    </row>
    <row r="433" spans="2:5" ht="18.75">
      <c r="B433" s="5"/>
      <c r="C433" s="1"/>
      <c r="D433" s="1"/>
      <c r="E433" s="15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3"/>
    </row>
    <row r="501" spans="2:5" ht="18.75">
      <c r="B501" s="5"/>
      <c r="C501" s="1"/>
      <c r="D501" s="1"/>
      <c r="E501" s="3"/>
    </row>
    <row r="502" spans="2:5" ht="18.75">
      <c r="B502" s="5"/>
      <c r="C502" s="1"/>
      <c r="D502" s="1"/>
      <c r="E502" s="3"/>
    </row>
    <row r="503" spans="2:5" ht="18.75">
      <c r="B503" s="5"/>
      <c r="C503" s="1"/>
      <c r="D503" s="1"/>
      <c r="E503" s="3"/>
    </row>
    <row r="504" spans="2:5" ht="18.75">
      <c r="B504" s="5"/>
      <c r="C504" s="1"/>
      <c r="D504" s="1"/>
      <c r="E504" s="3"/>
    </row>
    <row r="505" spans="2:5" ht="18.75">
      <c r="B505" s="5"/>
      <c r="C505" s="1"/>
      <c r="D505" s="1"/>
      <c r="E505" s="3"/>
    </row>
    <row r="506" spans="2:5" ht="18.75">
      <c r="B506" s="5"/>
      <c r="C506" s="1"/>
      <c r="D506" s="1"/>
      <c r="E506" s="3"/>
    </row>
    <row r="507" spans="2:5" ht="18.75">
      <c r="B507" s="5"/>
      <c r="C507" s="1"/>
      <c r="D507" s="1"/>
      <c r="E507" s="3"/>
    </row>
    <row r="508" spans="2:5" ht="18.75">
      <c r="B508" s="5"/>
      <c r="C508" s="1"/>
      <c r="D508" s="1"/>
      <c r="E508" s="3"/>
    </row>
    <row r="509" spans="2:5" ht="18.75">
      <c r="B509" s="5"/>
      <c r="C509" s="1"/>
      <c r="D509" s="1"/>
      <c r="E509" s="3"/>
    </row>
    <row r="510" spans="2:5" ht="18.75">
      <c r="B510" s="5"/>
      <c r="C510" s="1"/>
      <c r="D510" s="1"/>
      <c r="E510" s="3"/>
    </row>
    <row r="511" spans="2:5" ht="18.75">
      <c r="B511" s="5"/>
      <c r="C511" s="1"/>
      <c r="D511" s="1"/>
      <c r="E511" s="3"/>
    </row>
    <row r="512" spans="2:5" ht="18.75">
      <c r="B512" s="5"/>
      <c r="C512" s="1"/>
      <c r="D512" s="1"/>
      <c r="E512" s="3"/>
    </row>
    <row r="513" spans="2:5" ht="18.75">
      <c r="B513" s="5"/>
      <c r="C513" s="1"/>
      <c r="D513" s="1"/>
      <c r="E513" s="3"/>
    </row>
    <row r="514" spans="2:5" ht="18.75">
      <c r="B514" s="5"/>
      <c r="C514" s="1"/>
      <c r="D514" s="1"/>
      <c r="E514" s="3"/>
    </row>
    <row r="515" spans="2:5" ht="18.75">
      <c r="B515" s="5"/>
      <c r="C515" s="1"/>
      <c r="D515" s="1"/>
      <c r="E515" s="3"/>
    </row>
    <row r="516" spans="2:5" ht="18.75">
      <c r="B516" s="5"/>
      <c r="C516" s="1"/>
      <c r="D516" s="1"/>
      <c r="E516" s="3"/>
    </row>
    <row r="517" spans="2:5" ht="18.75">
      <c r="B517" s="5"/>
      <c r="C517" s="1"/>
      <c r="D517" s="1"/>
      <c r="E517" s="3"/>
    </row>
    <row r="518" spans="2:5" ht="18.75">
      <c r="B518" s="5"/>
      <c r="C518" s="1"/>
      <c r="D518" s="1"/>
      <c r="E518" s="3"/>
    </row>
    <row r="519" spans="2:5" ht="18.75">
      <c r="B519" s="5"/>
      <c r="C519" s="1"/>
      <c r="D519" s="1"/>
      <c r="E519" s="3"/>
    </row>
    <row r="520" spans="2:5" ht="18.75">
      <c r="B520" s="5"/>
      <c r="C520" s="1"/>
      <c r="D520" s="1"/>
      <c r="E520" s="3"/>
    </row>
    <row r="521" spans="2:5" ht="18.75">
      <c r="B521" s="5"/>
      <c r="C521" s="1"/>
      <c r="D521" s="1"/>
      <c r="E521" s="3"/>
    </row>
    <row r="522" spans="2:5" ht="18.75">
      <c r="B522" s="5"/>
      <c r="C522" s="1"/>
      <c r="D522" s="1"/>
      <c r="E522" s="3"/>
    </row>
    <row r="523" spans="2:5" ht="18.75">
      <c r="B523" s="5"/>
      <c r="C523" s="1"/>
      <c r="D523" s="1"/>
      <c r="E523" s="3"/>
    </row>
    <row r="524" spans="2:5" ht="18.75">
      <c r="B524" s="5"/>
      <c r="C524" s="1"/>
      <c r="D524" s="1"/>
      <c r="E524" s="3"/>
    </row>
    <row r="525" spans="2:5" ht="18.75">
      <c r="B525" s="5"/>
      <c r="C525" s="1"/>
      <c r="D525" s="1"/>
      <c r="E525" s="3"/>
    </row>
    <row r="526" spans="2:5" ht="18.75">
      <c r="B526" s="5"/>
      <c r="C526" s="1"/>
      <c r="D526" s="1"/>
      <c r="E526" s="3"/>
    </row>
    <row r="527" spans="2:5" ht="18.75">
      <c r="B527" s="5"/>
      <c r="C527" s="1"/>
      <c r="D527" s="1"/>
      <c r="E527" s="3"/>
    </row>
    <row r="528" spans="2:5" ht="18.75">
      <c r="B528" s="5"/>
      <c r="C528" s="1"/>
      <c r="D528" s="1"/>
      <c r="E528" s="3"/>
    </row>
    <row r="529" spans="2:5" ht="18.75">
      <c r="B529" s="5"/>
      <c r="C529" s="1"/>
      <c r="D529" s="1"/>
      <c r="E529" s="3"/>
    </row>
    <row r="530" spans="2:5" ht="18.75">
      <c r="B530" s="5"/>
      <c r="C530" s="1"/>
      <c r="D530" s="1"/>
      <c r="E530" s="3"/>
    </row>
    <row r="531" spans="2:5" ht="18.75">
      <c r="B531" s="5"/>
      <c r="C531" s="1"/>
      <c r="D531" s="1"/>
      <c r="E531" s="3"/>
    </row>
    <row r="532" spans="2:5" ht="18.75">
      <c r="B532" s="5"/>
      <c r="C532" s="1"/>
      <c r="D532" s="1"/>
      <c r="E532" s="3"/>
    </row>
    <row r="533" spans="2:5" ht="18.75">
      <c r="B533" s="5"/>
      <c r="C533" s="1"/>
      <c r="D533" s="1"/>
      <c r="E533" s="3"/>
    </row>
    <row r="534" spans="2:5" ht="18.75">
      <c r="B534" s="5"/>
      <c r="C534" s="1"/>
      <c r="D534" s="1"/>
      <c r="E534" s="3"/>
    </row>
    <row r="535" spans="2:5" ht="18.75">
      <c r="B535" s="5"/>
      <c r="C535" s="1"/>
      <c r="D535" s="1"/>
      <c r="E535" s="3"/>
    </row>
    <row r="536" spans="2:5" ht="18.75">
      <c r="B536" s="5"/>
      <c r="C536" s="1"/>
      <c r="D536" s="1"/>
      <c r="E536" s="3"/>
    </row>
    <row r="537" spans="2:5" ht="18.75">
      <c r="B537" s="5"/>
      <c r="C537" s="1"/>
      <c r="D537" s="1"/>
      <c r="E537" s="3"/>
    </row>
    <row r="538" spans="2:5" ht="18.75">
      <c r="B538" s="5"/>
      <c r="C538" s="1"/>
      <c r="D538" s="1"/>
      <c r="E538" s="3"/>
    </row>
    <row r="539" spans="2:5" ht="18.75">
      <c r="B539" s="5"/>
      <c r="C539" s="1"/>
      <c r="D539" s="1"/>
      <c r="E539" s="3"/>
    </row>
    <row r="540" spans="2:5" ht="18.75">
      <c r="B540" s="5"/>
      <c r="C540" s="1"/>
      <c r="D540" s="1"/>
      <c r="E540" s="3"/>
    </row>
    <row r="541" spans="2:5" ht="18.75">
      <c r="B541" s="5"/>
      <c r="C541" s="1"/>
      <c r="D541" s="1"/>
      <c r="E541" s="3"/>
    </row>
    <row r="542" spans="2:5" ht="18.75">
      <c r="B542" s="5"/>
      <c r="C542" s="1"/>
      <c r="D542" s="1"/>
      <c r="E542" s="3"/>
    </row>
    <row r="543" spans="2:5" ht="18.75">
      <c r="B543" s="5"/>
      <c r="C543" s="1"/>
      <c r="D543" s="1"/>
      <c r="E543" s="3"/>
    </row>
    <row r="544" spans="2:5" ht="18.75">
      <c r="B544" s="5"/>
      <c r="C544" s="1"/>
      <c r="D544" s="1"/>
      <c r="E544" s="3"/>
    </row>
    <row r="545" spans="2:5" ht="18.75">
      <c r="B545" s="5"/>
      <c r="C545" s="1"/>
      <c r="D545" s="1"/>
      <c r="E545" s="3"/>
    </row>
    <row r="546" spans="2:5" ht="18.75">
      <c r="B546" s="5"/>
      <c r="C546" s="1"/>
      <c r="D546" s="1"/>
      <c r="E546" s="3"/>
    </row>
    <row r="547" spans="2:5" ht="18.75">
      <c r="B547" s="5"/>
      <c r="C547" s="1"/>
      <c r="D547" s="1"/>
      <c r="E547" s="3"/>
    </row>
    <row r="548" spans="2:5" ht="18.75">
      <c r="B548" s="5"/>
      <c r="C548" s="1"/>
      <c r="D548" s="1"/>
      <c r="E548" s="3"/>
    </row>
    <row r="549" spans="2:5" ht="18.75">
      <c r="B549" s="5"/>
      <c r="C549" s="1"/>
      <c r="D549" s="1"/>
      <c r="E549" s="3"/>
    </row>
    <row r="550" spans="2:5" ht="18.75">
      <c r="B550" s="5"/>
      <c r="C550" s="1"/>
      <c r="D550" s="1"/>
      <c r="E550" s="3"/>
    </row>
    <row r="551" spans="2:5" ht="18.75">
      <c r="B551" s="5"/>
      <c r="C551" s="1"/>
      <c r="D551" s="1"/>
      <c r="E551" s="3"/>
    </row>
    <row r="552" spans="2:5" ht="18.75">
      <c r="B552" s="5"/>
      <c r="C552" s="1"/>
      <c r="D552" s="1"/>
      <c r="E552" s="3"/>
    </row>
    <row r="553" spans="2:5" ht="18.75">
      <c r="B553" s="5"/>
      <c r="C553" s="1"/>
      <c r="D553" s="1"/>
      <c r="E553" s="3"/>
    </row>
    <row r="554" spans="2:5" ht="18.75">
      <c r="B554" s="5"/>
      <c r="C554" s="1"/>
      <c r="D554" s="1"/>
      <c r="E554" s="3"/>
    </row>
    <row r="555" spans="2:5" ht="18.75">
      <c r="B555" s="5"/>
      <c r="C555" s="1"/>
      <c r="D555" s="1"/>
      <c r="E555" s="3"/>
    </row>
    <row r="556" spans="2:5" ht="18.75">
      <c r="B556" s="5"/>
      <c r="C556" s="1"/>
      <c r="D556" s="1"/>
      <c r="E556" s="3"/>
    </row>
    <row r="557" spans="2:5" ht="18.75">
      <c r="B557" s="5"/>
      <c r="C557" s="1"/>
      <c r="D557" s="1"/>
      <c r="E557" s="3"/>
    </row>
    <row r="558" spans="2:5" ht="18.75">
      <c r="B558" s="5"/>
      <c r="C558" s="1"/>
      <c r="D558" s="1"/>
      <c r="E558" s="3"/>
    </row>
    <row r="559" spans="2:5" ht="18.75">
      <c r="B559" s="5"/>
      <c r="C559" s="1"/>
      <c r="D559" s="1"/>
      <c r="E559" s="3"/>
    </row>
    <row r="560" spans="2:5" ht="18.75">
      <c r="B560" s="5"/>
      <c r="C560" s="1"/>
      <c r="D560" s="1"/>
      <c r="E560" s="3"/>
    </row>
    <row r="561" spans="2:5" ht="18.75">
      <c r="B561" s="5"/>
      <c r="C561" s="1"/>
      <c r="D561" s="1"/>
      <c r="E561" s="3"/>
    </row>
    <row r="562" spans="2:5" ht="18.75">
      <c r="B562" s="5"/>
      <c r="C562" s="1"/>
      <c r="D562" s="1"/>
      <c r="E562" s="3"/>
    </row>
    <row r="563" spans="2:5" ht="18.75">
      <c r="B563" s="5"/>
      <c r="C563" s="1"/>
      <c r="D563" s="1"/>
      <c r="E563" s="3"/>
    </row>
    <row r="564" spans="2:5" ht="18.75">
      <c r="B564" s="5"/>
      <c r="C564" s="1"/>
      <c r="D564" s="1"/>
      <c r="E564" s="3"/>
    </row>
    <row r="565" spans="2:5" ht="18.75">
      <c r="B565" s="5"/>
      <c r="C565" s="1"/>
      <c r="D565" s="1"/>
      <c r="E565" s="3"/>
    </row>
    <row r="566" spans="2:5" ht="18.75">
      <c r="B566" s="5"/>
      <c r="C566" s="1"/>
      <c r="D566" s="1"/>
      <c r="E566" s="3"/>
    </row>
    <row r="567" spans="2:5" ht="18.75">
      <c r="B567" s="5"/>
      <c r="C567" s="1"/>
      <c r="D567" s="1"/>
      <c r="E567" s="3"/>
    </row>
    <row r="568" spans="2:5" ht="18.75">
      <c r="B568" s="5"/>
      <c r="C568" s="1"/>
      <c r="D568" s="1"/>
      <c r="E568" s="3"/>
    </row>
    <row r="569" spans="2:5" ht="18.75">
      <c r="B569" s="5"/>
      <c r="C569" s="1"/>
      <c r="D569" s="1"/>
      <c r="E569" s="3"/>
    </row>
    <row r="570" spans="2:5" ht="18.75">
      <c r="B570" s="5"/>
      <c r="C570" s="1"/>
      <c r="D570" s="1"/>
      <c r="E570" s="3"/>
    </row>
    <row r="571" spans="2:5" ht="18.75">
      <c r="B571" s="5"/>
      <c r="C571" s="1"/>
      <c r="D571" s="1"/>
      <c r="E571" s="3"/>
    </row>
    <row r="572" spans="2:5" ht="18.75">
      <c r="B572" s="5"/>
      <c r="C572" s="1"/>
      <c r="D572" s="1"/>
      <c r="E572" s="3"/>
    </row>
    <row r="573" spans="2:5" ht="18.75">
      <c r="B573" s="5"/>
      <c r="C573" s="1"/>
      <c r="D573" s="1"/>
      <c r="E573" s="3"/>
    </row>
    <row r="574" spans="2:5" ht="18.75">
      <c r="B574" s="5"/>
      <c r="C574" s="1"/>
      <c r="D574" s="1"/>
      <c r="E574" s="3"/>
    </row>
    <row r="575" spans="2:5" ht="18.75">
      <c r="B575" s="5"/>
      <c r="C575" s="1"/>
      <c r="D575" s="1"/>
      <c r="E575" s="3"/>
    </row>
    <row r="576" spans="2:5" ht="18.75">
      <c r="B576" s="5"/>
      <c r="C576" s="1"/>
      <c r="D576" s="1"/>
      <c r="E576" s="3"/>
    </row>
    <row r="577" spans="2:5" ht="18.75">
      <c r="B577" s="5"/>
      <c r="C577" s="1"/>
      <c r="D577" s="1"/>
      <c r="E577" s="3"/>
    </row>
    <row r="578" spans="2:5" ht="18.75">
      <c r="B578" s="5"/>
      <c r="C578" s="1"/>
      <c r="D578" s="1"/>
      <c r="E578" s="3"/>
    </row>
    <row r="579" spans="2:5" ht="18.75">
      <c r="B579" s="5"/>
      <c r="C579" s="1"/>
      <c r="D579" s="1"/>
      <c r="E579" s="3"/>
    </row>
    <row r="580" spans="2:5" ht="18.75">
      <c r="B580" s="5"/>
      <c r="C580" s="1"/>
      <c r="D580" s="1"/>
      <c r="E580" s="3"/>
    </row>
    <row r="581" spans="2:5" ht="18.75">
      <c r="B581" s="5"/>
      <c r="C581" s="1"/>
      <c r="D581" s="1"/>
      <c r="E581" s="3"/>
    </row>
    <row r="582" spans="2:5" ht="18.75">
      <c r="B582" s="5"/>
      <c r="C582" s="1"/>
      <c r="D582" s="1"/>
      <c r="E582" s="3"/>
    </row>
    <row r="583" spans="2:5" ht="18.75">
      <c r="B583" s="5"/>
      <c r="C583" s="1"/>
      <c r="D583" s="1"/>
      <c r="E583" s="3"/>
    </row>
    <row r="584" spans="2:5" ht="18.75">
      <c r="B584" s="5"/>
      <c r="C584" s="1"/>
      <c r="D584" s="1"/>
      <c r="E584" s="3"/>
    </row>
    <row r="585" spans="2:5" ht="18.75">
      <c r="B585" s="5"/>
      <c r="C585" s="1"/>
      <c r="D585" s="1"/>
      <c r="E585" s="3"/>
    </row>
    <row r="586" spans="2:5" ht="18.75">
      <c r="B586" s="5"/>
      <c r="C586" s="1"/>
      <c r="D586" s="1"/>
      <c r="E586" s="3"/>
    </row>
    <row r="587" spans="2:5" ht="18.75">
      <c r="B587" s="5"/>
      <c r="C587" s="1"/>
      <c r="D587" s="1"/>
      <c r="E587" s="3"/>
    </row>
    <row r="588" spans="2:5" ht="18.75">
      <c r="B588" s="5"/>
      <c r="C588" s="1"/>
      <c r="D588" s="1"/>
      <c r="E588" s="3"/>
    </row>
    <row r="589" spans="2:5" ht="18.75">
      <c r="B589" s="5"/>
      <c r="C589" s="1"/>
      <c r="D589" s="1"/>
      <c r="E589" s="3"/>
    </row>
    <row r="590" spans="2:5" ht="18.75">
      <c r="B590" s="5"/>
      <c r="C590" s="1"/>
      <c r="D590" s="1"/>
      <c r="E590" s="3"/>
    </row>
    <row r="591" spans="2:5" ht="18.75">
      <c r="B591" s="5"/>
      <c r="C591" s="1"/>
      <c r="D591" s="1"/>
      <c r="E591" s="3"/>
    </row>
    <row r="592" spans="2:5" ht="18.75">
      <c r="B592" s="5"/>
      <c r="C592" s="1"/>
      <c r="D592" s="1"/>
      <c r="E592" s="3"/>
    </row>
    <row r="593" spans="2:5" ht="18.75">
      <c r="B593" s="5"/>
      <c r="C593" s="1"/>
      <c r="D593" s="1"/>
      <c r="E593" s="3"/>
    </row>
    <row r="594" spans="2:5" ht="18.75">
      <c r="B594" s="5"/>
      <c r="C594" s="1"/>
      <c r="D594" s="1"/>
      <c r="E594" s="3"/>
    </row>
    <row r="595" spans="2:5" ht="18.75">
      <c r="B595" s="5"/>
      <c r="C595" s="1"/>
      <c r="D595" s="1"/>
      <c r="E595" s="3"/>
    </row>
    <row r="596" spans="2:5" ht="18.75">
      <c r="B596" s="5"/>
      <c r="C596" s="1"/>
      <c r="D596" s="1"/>
      <c r="E596" s="3"/>
    </row>
    <row r="597" spans="2:5" ht="18.75">
      <c r="B597" s="5"/>
      <c r="C597" s="1"/>
      <c r="D597" s="1"/>
      <c r="E597" s="3"/>
    </row>
    <row r="598" spans="2:5" ht="18.75">
      <c r="B598" s="5"/>
      <c r="C598" s="1"/>
      <c r="D598" s="1"/>
      <c r="E598" s="3"/>
    </row>
    <row r="599" spans="2:5" ht="18.75">
      <c r="B599" s="5"/>
      <c r="C599" s="1"/>
      <c r="D599" s="1"/>
      <c r="E599" s="3"/>
    </row>
    <row r="600" spans="2:5" ht="18.75">
      <c r="B600" s="5"/>
      <c r="C600" s="1"/>
      <c r="D600" s="1"/>
      <c r="E600" s="3"/>
    </row>
    <row r="601" spans="2:5" ht="18.75">
      <c r="B601" s="5"/>
      <c r="C601" s="1"/>
      <c r="D601" s="1"/>
      <c r="E601" s="3"/>
    </row>
    <row r="602" spans="2:5" ht="18.75">
      <c r="B602" s="5"/>
      <c r="C602" s="1"/>
      <c r="D602" s="1"/>
      <c r="E602" s="3"/>
    </row>
    <row r="603" spans="2:5" ht="18.75">
      <c r="B603" s="5"/>
      <c r="C603" s="1"/>
      <c r="D603" s="1"/>
      <c r="E603" s="3"/>
    </row>
    <row r="604" spans="2:5" ht="18.75">
      <c r="B604" s="5"/>
      <c r="C604" s="1"/>
      <c r="D604" s="1"/>
      <c r="E604" s="3"/>
    </row>
    <row r="605" spans="2:5" ht="18.75">
      <c r="B605" s="5"/>
      <c r="C605" s="1"/>
      <c r="D605" s="1"/>
      <c r="E605" s="3"/>
    </row>
    <row r="606" spans="2:5" ht="18.75">
      <c r="B606" s="5"/>
      <c r="C606" s="1"/>
      <c r="D606" s="1"/>
      <c r="E606" s="3"/>
    </row>
    <row r="607" spans="2:5" ht="18.75">
      <c r="B607" s="5"/>
      <c r="C607" s="1"/>
      <c r="D607" s="1"/>
      <c r="E607" s="3"/>
    </row>
    <row r="608" spans="2:5" ht="18.75">
      <c r="B608" s="5"/>
      <c r="C608" s="1"/>
      <c r="D608" s="1"/>
      <c r="E608" s="3"/>
    </row>
    <row r="609" spans="2:5" ht="18.75">
      <c r="B609" s="5"/>
      <c r="C609" s="1"/>
      <c r="D609" s="1"/>
      <c r="E609" s="3"/>
    </row>
    <row r="610" spans="2:5" ht="18.75">
      <c r="B610" s="5"/>
      <c r="C610" s="1"/>
      <c r="D610" s="1"/>
      <c r="E610" s="3"/>
    </row>
    <row r="611" spans="2:5" ht="18.75">
      <c r="B611" s="5"/>
      <c r="C611" s="1"/>
      <c r="D611" s="1"/>
      <c r="E611" s="3"/>
    </row>
    <row r="612" spans="2:5" ht="18.75">
      <c r="B612" s="5"/>
      <c r="C612" s="1"/>
      <c r="D612" s="1"/>
      <c r="E612" s="3"/>
    </row>
    <row r="613" spans="2:5" ht="18.75">
      <c r="B613" s="5"/>
      <c r="C613" s="1"/>
      <c r="D613" s="1"/>
      <c r="E613" s="3"/>
    </row>
    <row r="614" spans="2:5" ht="18.75">
      <c r="B614" s="5"/>
      <c r="C614" s="1"/>
      <c r="D614" s="1"/>
      <c r="E614" s="3"/>
    </row>
    <row r="615" spans="2:5" ht="18.75">
      <c r="B615" s="5"/>
      <c r="C615" s="1"/>
      <c r="D615" s="1"/>
      <c r="E615" s="3"/>
    </row>
    <row r="616" spans="2:5" ht="18.75">
      <c r="B616" s="5"/>
      <c r="C616" s="1"/>
      <c r="D616" s="1"/>
      <c r="E616" s="3"/>
    </row>
    <row r="617" spans="2:5" ht="18.75">
      <c r="B617" s="5"/>
      <c r="C617" s="1"/>
      <c r="D617" s="1"/>
      <c r="E617" s="3"/>
    </row>
    <row r="618" spans="2:5" ht="18.75">
      <c r="B618" s="5"/>
      <c r="C618" s="1"/>
      <c r="D618" s="1"/>
      <c r="E618" s="3"/>
    </row>
    <row r="619" spans="2:5" ht="18.75">
      <c r="B619" s="5"/>
      <c r="C619" s="1"/>
      <c r="D619" s="1"/>
      <c r="E619" s="3"/>
    </row>
    <row r="620" spans="2:5" ht="18.75">
      <c r="B620" s="5"/>
      <c r="C620" s="1"/>
      <c r="D620" s="1"/>
      <c r="E620" s="3"/>
    </row>
    <row r="621" spans="2:5" ht="18.75">
      <c r="B621" s="5"/>
      <c r="C621" s="1"/>
      <c r="D621" s="1"/>
      <c r="E621" s="3"/>
    </row>
    <row r="622" spans="2:5" ht="18.75">
      <c r="B622" s="5"/>
      <c r="C622" s="1"/>
      <c r="D622" s="1"/>
      <c r="E622" s="3"/>
    </row>
    <row r="623" spans="2:5" ht="18.75">
      <c r="B623" s="5"/>
      <c r="C623" s="1"/>
      <c r="D623" s="1"/>
      <c r="E623" s="3"/>
    </row>
    <row r="624" spans="2:5" ht="18.75">
      <c r="B624" s="5"/>
      <c r="C624" s="1"/>
      <c r="D624" s="1"/>
      <c r="E624" s="3"/>
    </row>
    <row r="625" spans="2:5" ht="18.75">
      <c r="B625" s="5"/>
      <c r="C625" s="1"/>
      <c r="D625" s="1"/>
      <c r="E625" s="3"/>
    </row>
    <row r="626" spans="2:5" ht="18.75">
      <c r="B626" s="5"/>
      <c r="C626" s="1"/>
      <c r="D626" s="1"/>
      <c r="E626" s="3"/>
    </row>
    <row r="627" spans="2:5" ht="18.75">
      <c r="B627" s="5"/>
      <c r="C627" s="1"/>
      <c r="D627" s="1"/>
      <c r="E627" s="3"/>
    </row>
    <row r="628" spans="2:5" ht="18.75">
      <c r="B628" s="5"/>
      <c r="C628" s="1"/>
      <c r="D628" s="1"/>
      <c r="E628" s="3"/>
    </row>
    <row r="629" spans="2:5" ht="18.75">
      <c r="B629" s="5"/>
      <c r="C629" s="1"/>
      <c r="D629" s="1"/>
      <c r="E629" s="3"/>
    </row>
    <row r="630" spans="2:5" ht="18.75">
      <c r="B630" s="5"/>
      <c r="C630" s="1"/>
      <c r="D630" s="1"/>
      <c r="E630" s="3"/>
    </row>
    <row r="631" spans="2:5" ht="18.75">
      <c r="B631" s="5"/>
      <c r="C631" s="1"/>
      <c r="D631" s="1"/>
      <c r="E631" s="3"/>
    </row>
    <row r="632" spans="2:5" ht="18.75">
      <c r="B632" s="5"/>
      <c r="C632" s="1"/>
      <c r="D632" s="1"/>
      <c r="E632" s="3"/>
    </row>
    <row r="633" spans="2:5" ht="18.75">
      <c r="B633" s="5"/>
      <c r="C633" s="1"/>
      <c r="D633" s="1"/>
      <c r="E633" s="3"/>
    </row>
    <row r="634" spans="2:5" ht="18.75">
      <c r="B634" s="5"/>
      <c r="C634" s="1"/>
      <c r="D634" s="1"/>
      <c r="E634" s="3"/>
    </row>
    <row r="635" spans="2:5" ht="18.75">
      <c r="B635" s="5"/>
      <c r="C635" s="1"/>
      <c r="D635" s="1"/>
      <c r="E635" s="3"/>
    </row>
    <row r="636" spans="2:5" ht="18.75">
      <c r="B636" s="5"/>
      <c r="C636" s="1"/>
      <c r="D636" s="1"/>
      <c r="E636" s="3"/>
    </row>
    <row r="637" spans="2:5" ht="18.75">
      <c r="B637" s="5"/>
      <c r="C637" s="1"/>
      <c r="D637" s="1"/>
      <c r="E637" s="3"/>
    </row>
    <row r="638" spans="2:5" ht="18.75">
      <c r="B638" s="5"/>
      <c r="C638" s="1"/>
      <c r="D638" s="1"/>
      <c r="E638" s="3"/>
    </row>
    <row r="639" spans="2:5" ht="18.75">
      <c r="B639" s="5"/>
      <c r="C639" s="1"/>
      <c r="D639" s="1"/>
      <c r="E639" s="3"/>
    </row>
    <row r="640" spans="2:5" ht="18.75">
      <c r="B640" s="5"/>
      <c r="C640" s="1"/>
      <c r="D640" s="1"/>
      <c r="E640" s="3"/>
    </row>
    <row r="641" spans="2:5" ht="18.75">
      <c r="B641" s="5"/>
      <c r="C641" s="1"/>
      <c r="D641" s="1"/>
      <c r="E641" s="3"/>
    </row>
    <row r="642" spans="2:5" ht="18.75">
      <c r="B642" s="5"/>
      <c r="C642" s="1"/>
      <c r="D642" s="1"/>
      <c r="E642" s="3"/>
    </row>
    <row r="643" spans="2:5" ht="18.75">
      <c r="B643" s="5"/>
      <c r="C643" s="1"/>
      <c r="D643" s="1"/>
      <c r="E643" s="3"/>
    </row>
    <row r="644" spans="2:5" ht="18.75">
      <c r="B644" s="5"/>
      <c r="C644" s="1"/>
      <c r="D644" s="1"/>
      <c r="E644" s="3"/>
    </row>
    <row r="645" spans="2:5" ht="18.75">
      <c r="B645" s="5"/>
      <c r="C645" s="1"/>
      <c r="D645" s="1"/>
      <c r="E645" s="2"/>
    </row>
    <row r="646" spans="2:5" ht="18.75">
      <c r="B646" s="5"/>
      <c r="C646" s="1"/>
      <c r="D646" s="1"/>
      <c r="E646" s="2"/>
    </row>
    <row r="647" spans="2:5" ht="18.75">
      <c r="B647" s="5"/>
      <c r="C647" s="1"/>
      <c r="D647" s="1"/>
      <c r="E647" s="2"/>
    </row>
    <row r="648" spans="2:5" ht="18.75">
      <c r="B648" s="5"/>
      <c r="C648" s="1"/>
      <c r="D648" s="1"/>
      <c r="E648" s="2"/>
    </row>
    <row r="649" spans="2:5" ht="18.75">
      <c r="B649" s="5"/>
      <c r="C649" s="1"/>
      <c r="D649" s="1"/>
      <c r="E649" s="2"/>
    </row>
    <row r="650" spans="2:5" ht="18.75">
      <c r="B650" s="5"/>
      <c r="C650" s="1"/>
      <c r="D650" s="1"/>
      <c r="E650" s="2"/>
    </row>
    <row r="651" spans="2:5" ht="18.75">
      <c r="B651" s="5"/>
      <c r="C651" s="1"/>
      <c r="D651" s="1"/>
      <c r="E651" s="2"/>
    </row>
    <row r="652" spans="2:5" ht="18.75">
      <c r="B652" s="5"/>
      <c r="C652" s="1"/>
      <c r="D652" s="1"/>
      <c r="E652" s="2"/>
    </row>
    <row r="653" spans="2:5" ht="18.75">
      <c r="B653" s="5"/>
      <c r="C653" s="1"/>
      <c r="D653" s="1"/>
      <c r="E653" s="2"/>
    </row>
    <row r="654" spans="2:5" ht="18.75">
      <c r="B654" s="5"/>
      <c r="C654" s="1"/>
      <c r="D654" s="1"/>
      <c r="E654" s="2"/>
    </row>
    <row r="655" spans="2:5" ht="18.75">
      <c r="B655" s="5"/>
      <c r="C655" s="1"/>
      <c r="D655" s="1"/>
      <c r="E655" s="2"/>
    </row>
    <row r="656" spans="2:5" ht="18.75">
      <c r="B656" s="5"/>
      <c r="C656" s="1"/>
      <c r="D656" s="1"/>
      <c r="E656" s="2"/>
    </row>
    <row r="657" spans="2:5" ht="18.75">
      <c r="B657" s="5"/>
      <c r="C657" s="1"/>
      <c r="D657" s="1"/>
      <c r="E657" s="2"/>
    </row>
    <row r="658" spans="2:5" ht="18.75">
      <c r="B658" s="5"/>
      <c r="C658" s="1"/>
      <c r="D658" s="1"/>
      <c r="E658" s="2"/>
    </row>
    <row r="659" spans="2:5" ht="18.75">
      <c r="B659" s="5"/>
      <c r="C659" s="1"/>
      <c r="D659" s="1"/>
      <c r="E659" s="2"/>
    </row>
    <row r="660" spans="2:5" ht="18.75">
      <c r="B660" s="5"/>
      <c r="C660" s="1"/>
      <c r="D660" s="1"/>
      <c r="E660" s="2"/>
    </row>
    <row r="661" spans="2:5" ht="18.75">
      <c r="B661" s="5"/>
      <c r="C661" s="1"/>
      <c r="D661" s="1"/>
      <c r="E661" s="2"/>
    </row>
    <row r="662" spans="2:5" ht="18.75">
      <c r="B662" s="5"/>
      <c r="C662" s="1"/>
      <c r="D662" s="1"/>
      <c r="E662" s="2"/>
    </row>
    <row r="663" spans="2:5" ht="18.75">
      <c r="B663" s="5"/>
      <c r="C663" s="1"/>
      <c r="D663" s="1"/>
      <c r="E663" s="2"/>
    </row>
    <row r="664" spans="2:5" ht="18.75">
      <c r="B664" s="5"/>
      <c r="C664" s="1"/>
      <c r="D664" s="1"/>
      <c r="E664" s="2"/>
    </row>
    <row r="665" spans="2:5" ht="18.75">
      <c r="B665" s="5"/>
      <c r="C665" s="1"/>
      <c r="D665" s="1"/>
      <c r="E665" s="2"/>
    </row>
    <row r="666" spans="2:5" ht="18.75">
      <c r="B666" s="5"/>
      <c r="C666" s="1"/>
      <c r="D666" s="1"/>
      <c r="E666" s="2"/>
    </row>
    <row r="667" spans="2:5" ht="18.75">
      <c r="B667" s="5"/>
      <c r="C667" s="1"/>
      <c r="D667" s="1"/>
      <c r="E667" s="2"/>
    </row>
    <row r="668" spans="2:5" ht="18.75">
      <c r="B668" s="5"/>
      <c r="C668" s="1"/>
      <c r="D668" s="1"/>
      <c r="E668" s="2"/>
    </row>
    <row r="669" spans="2:5" ht="18.75">
      <c r="B669" s="5"/>
      <c r="C669" s="1"/>
      <c r="D669" s="1"/>
      <c r="E669" s="2"/>
    </row>
    <row r="670" spans="2:5" ht="18.75">
      <c r="B670" s="5"/>
      <c r="C670" s="1"/>
      <c r="D670" s="1"/>
      <c r="E670" s="2"/>
    </row>
    <row r="671" spans="2:5" ht="18.75">
      <c r="B671" s="5"/>
      <c r="C671" s="1"/>
      <c r="D671" s="1"/>
      <c r="E671" s="2"/>
    </row>
    <row r="672" spans="2:5" ht="18.75">
      <c r="B672" s="5"/>
      <c r="C672" s="1"/>
      <c r="D672" s="1"/>
      <c r="E672" s="2"/>
    </row>
    <row r="673" spans="2:5" ht="18.75">
      <c r="B673" s="5"/>
      <c r="C673" s="1"/>
      <c r="D673" s="1"/>
      <c r="E673" s="2"/>
    </row>
    <row r="674" spans="2:5" ht="18.75">
      <c r="B674" s="5"/>
      <c r="C674" s="1"/>
      <c r="D674" s="1"/>
      <c r="E674" s="2"/>
    </row>
    <row r="675" spans="2:5" ht="18.75">
      <c r="B675" s="5"/>
      <c r="C675" s="1"/>
      <c r="D675" s="1"/>
      <c r="E675" s="2"/>
    </row>
    <row r="676" spans="2:5" ht="18.75">
      <c r="B676" s="5"/>
      <c r="C676" s="1"/>
      <c r="D676" s="1"/>
      <c r="E676" s="2"/>
    </row>
    <row r="677" spans="2:5" ht="18.75">
      <c r="B677" s="5"/>
      <c r="C677" s="1"/>
      <c r="D677" s="1"/>
      <c r="E677" s="2"/>
    </row>
    <row r="678" spans="2:5" ht="18.75">
      <c r="B678" s="5"/>
      <c r="C678" s="1"/>
      <c r="D678" s="1"/>
      <c r="E678" s="2"/>
    </row>
    <row r="679" spans="2:5" ht="18.75">
      <c r="B679" s="5"/>
      <c r="C679" s="1"/>
      <c r="D679" s="1"/>
      <c r="E679" s="2"/>
    </row>
    <row r="680" spans="2:5" ht="18.75">
      <c r="B680" s="5"/>
      <c r="C680" s="1"/>
      <c r="D680" s="1"/>
      <c r="E680" s="2"/>
    </row>
    <row r="681" spans="2:5" ht="18.75">
      <c r="B681" s="5"/>
      <c r="C681" s="1"/>
      <c r="D681" s="1"/>
      <c r="E681" s="2"/>
    </row>
    <row r="682" spans="2:5" ht="18.75">
      <c r="B682" s="5"/>
      <c r="C682" s="1"/>
      <c r="D682" s="1"/>
      <c r="E682" s="2"/>
    </row>
    <row r="683" spans="2:5" ht="18.75">
      <c r="B683" s="5"/>
      <c r="C683" s="1"/>
      <c r="D683" s="1"/>
      <c r="E683" s="2"/>
    </row>
    <row r="684" spans="2:5" ht="18.75">
      <c r="B684" s="5"/>
      <c r="C684" s="1"/>
      <c r="D684" s="1"/>
      <c r="E684" s="2"/>
    </row>
    <row r="685" spans="2:5" ht="18.75">
      <c r="B685" s="5"/>
      <c r="C685" s="1"/>
      <c r="D685" s="1"/>
      <c r="E685" s="2"/>
    </row>
    <row r="686" spans="2:5" ht="18.75">
      <c r="B686" s="5"/>
      <c r="C686" s="1"/>
      <c r="D686" s="1"/>
      <c r="E686" s="2"/>
    </row>
    <row r="687" spans="2:5" ht="18.75">
      <c r="B687" s="5"/>
      <c r="C687" s="1"/>
      <c r="D687" s="1"/>
      <c r="E687" s="2"/>
    </row>
    <row r="688" spans="2:5" ht="18.75">
      <c r="B688" s="5"/>
      <c r="C688" s="1"/>
      <c r="D688" s="1"/>
      <c r="E688" s="2"/>
    </row>
    <row r="689" spans="2:5" ht="18.75">
      <c r="B689" s="5"/>
      <c r="C689" s="1"/>
      <c r="D689" s="1"/>
      <c r="E689" s="2"/>
    </row>
    <row r="690" spans="2:5" ht="18.75">
      <c r="B690" s="5"/>
      <c r="C690" s="1"/>
      <c r="D690" s="1"/>
      <c r="E690" s="2"/>
    </row>
    <row r="691" spans="2:5" ht="18.75">
      <c r="B691" s="5"/>
      <c r="C691" s="1"/>
      <c r="D691" s="1"/>
      <c r="E691" s="2"/>
    </row>
    <row r="692" spans="2:5" ht="18.75">
      <c r="B692" s="5"/>
      <c r="C692" s="1"/>
      <c r="D692" s="1"/>
      <c r="E692" s="2"/>
    </row>
    <row r="693" spans="2:5" ht="18.75">
      <c r="B693" s="5"/>
      <c r="C693" s="1"/>
      <c r="D693" s="1"/>
      <c r="E693" s="2"/>
    </row>
    <row r="694" spans="2:5" ht="18.75">
      <c r="B694" s="5"/>
      <c r="C694" s="1"/>
      <c r="D694" s="1"/>
      <c r="E694" s="2"/>
    </row>
    <row r="695" spans="2:5" ht="18.75">
      <c r="B695" s="5"/>
      <c r="C695" s="1"/>
      <c r="D695" s="1"/>
      <c r="E695" s="2"/>
    </row>
    <row r="696" spans="2:5" ht="18.75">
      <c r="B696" s="5"/>
      <c r="C696" s="1"/>
      <c r="D696" s="1"/>
      <c r="E696" s="2"/>
    </row>
    <row r="697" spans="2:5" ht="18.75">
      <c r="B697" s="5"/>
      <c r="C697" s="1"/>
      <c r="D697" s="1"/>
      <c r="E697" s="2"/>
    </row>
    <row r="698" spans="2:5" ht="18.75">
      <c r="B698" s="5"/>
      <c r="C698" s="1"/>
      <c r="D698" s="1"/>
      <c r="E698" s="2"/>
    </row>
    <row r="699" spans="2:5" ht="18.75">
      <c r="B699" s="5"/>
      <c r="C699" s="1"/>
      <c r="D699" s="1"/>
      <c r="E699" s="2"/>
    </row>
    <row r="700" spans="2:5" ht="18.75">
      <c r="B700" s="5"/>
      <c r="C700" s="1"/>
      <c r="D700" s="1"/>
      <c r="E700" s="2"/>
    </row>
    <row r="701" spans="2:5" ht="18.75">
      <c r="B701" s="5"/>
      <c r="C701" s="1"/>
      <c r="D701" s="1"/>
      <c r="E701" s="2"/>
    </row>
    <row r="702" spans="2:5" ht="18.75">
      <c r="B702" s="5"/>
      <c r="C702" s="1"/>
      <c r="D702" s="1"/>
      <c r="E702" s="2"/>
    </row>
    <row r="703" spans="2:5" ht="18.75">
      <c r="B703" s="5"/>
      <c r="C703" s="1"/>
      <c r="D703" s="1"/>
      <c r="E703" s="2"/>
    </row>
    <row r="704" spans="2:5" ht="18.75">
      <c r="B704" s="5"/>
      <c r="C704" s="1"/>
      <c r="D704" s="1"/>
      <c r="E704" s="2"/>
    </row>
    <row r="705" spans="2:5" ht="18.75">
      <c r="B705" s="5"/>
      <c r="C705" s="1"/>
      <c r="D705" s="1"/>
      <c r="E705" s="2"/>
    </row>
    <row r="706" spans="2:5" ht="18.75">
      <c r="B706" s="5"/>
      <c r="C706" s="1"/>
      <c r="D706" s="1"/>
      <c r="E706" s="2"/>
    </row>
    <row r="707" spans="2:5" ht="18.75">
      <c r="B707" s="5"/>
      <c r="C707" s="1"/>
      <c r="D707" s="1"/>
      <c r="E707" s="2"/>
    </row>
    <row r="708" spans="2:5" ht="18.75">
      <c r="B708" s="5"/>
      <c r="C708" s="1"/>
      <c r="D708" s="1"/>
      <c r="E708" s="2"/>
    </row>
    <row r="709" spans="2:5" ht="18.75">
      <c r="B709" s="5"/>
      <c r="C709" s="1"/>
      <c r="D709" s="1"/>
      <c r="E709" s="2"/>
    </row>
    <row r="710" spans="2:5" ht="18.75">
      <c r="B710" s="5"/>
      <c r="C710" s="1"/>
      <c r="D710" s="1"/>
      <c r="E710" s="2"/>
    </row>
    <row r="711" spans="2:5" ht="18.75">
      <c r="B711" s="5"/>
      <c r="C711" s="1"/>
      <c r="D711" s="1"/>
      <c r="E711" s="2"/>
    </row>
    <row r="712" spans="2:5" ht="18.75">
      <c r="B712" s="5"/>
      <c r="C712" s="1"/>
      <c r="D712" s="1"/>
      <c r="E712" s="2"/>
    </row>
    <row r="713" spans="2:5" ht="18.75">
      <c r="B713" s="5"/>
      <c r="C713" s="1"/>
      <c r="D713" s="1"/>
      <c r="E713" s="2"/>
    </row>
    <row r="714" spans="2:5" ht="18.75">
      <c r="B714" s="5"/>
      <c r="C714" s="1"/>
      <c r="D714" s="1"/>
      <c r="E714" s="2"/>
    </row>
    <row r="715" spans="2:5" ht="18.75">
      <c r="B715" s="5"/>
      <c r="C715" s="1"/>
      <c r="D715" s="1"/>
      <c r="E715" s="2"/>
    </row>
    <row r="716" spans="2:5" ht="18.75">
      <c r="B716" s="5"/>
      <c r="C716" s="1"/>
      <c r="D716" s="1"/>
      <c r="E716" s="2"/>
    </row>
    <row r="717" spans="2:5" ht="18.75">
      <c r="B717" s="5"/>
      <c r="C717" s="1"/>
      <c r="D717" s="1"/>
      <c r="E717" s="2"/>
    </row>
    <row r="718" spans="2:5" ht="18.75">
      <c r="B718" s="5"/>
      <c r="C718" s="1"/>
      <c r="D718" s="1"/>
      <c r="E718" s="2"/>
    </row>
    <row r="719" spans="2:5" ht="18.75">
      <c r="B719" s="5"/>
      <c r="C719" s="1"/>
      <c r="D719" s="1"/>
      <c r="E719" s="2"/>
    </row>
    <row r="720" spans="2:5" ht="18.75">
      <c r="B720" s="5"/>
      <c r="C720" s="1"/>
      <c r="D720" s="1"/>
      <c r="E720" s="2"/>
    </row>
    <row r="721" spans="2:5" ht="18.75">
      <c r="B721" s="5"/>
      <c r="C721" s="1"/>
      <c r="D721" s="1"/>
      <c r="E721" s="2"/>
    </row>
    <row r="722" spans="2:5" ht="18.75">
      <c r="B722" s="5"/>
      <c r="C722" s="1"/>
      <c r="D722" s="1"/>
      <c r="E722" s="2"/>
    </row>
    <row r="723" spans="2:5" ht="18.75">
      <c r="B723" s="5"/>
      <c r="C723" s="1"/>
      <c r="D723" s="1"/>
      <c r="E723" s="2"/>
    </row>
    <row r="724" spans="2:5" ht="18.75">
      <c r="B724" s="5"/>
      <c r="C724" s="1"/>
      <c r="D724" s="1"/>
      <c r="E724" s="2"/>
    </row>
    <row r="725" spans="2:5" ht="18.75">
      <c r="B725" s="5"/>
      <c r="C725" s="1"/>
      <c r="D725" s="1"/>
      <c r="E725" s="2"/>
    </row>
    <row r="726" spans="2:5" ht="18.75">
      <c r="B726" s="5"/>
      <c r="C726" s="1"/>
      <c r="D726" s="1"/>
      <c r="E726" s="2"/>
    </row>
    <row r="727" spans="2:5" ht="18.75">
      <c r="B727" s="5"/>
      <c r="C727" s="1"/>
      <c r="D727" s="1"/>
      <c r="E727" s="2"/>
    </row>
    <row r="728" spans="2:5" ht="18.75">
      <c r="B728" s="5"/>
      <c r="C728" s="1"/>
      <c r="D728" s="1"/>
      <c r="E728" s="2"/>
    </row>
    <row r="729" spans="2:5" ht="18.75">
      <c r="B729" s="5"/>
      <c r="C729" s="1"/>
      <c r="D729" s="1"/>
      <c r="E729" s="2"/>
    </row>
    <row r="730" spans="2:5" ht="18.75">
      <c r="B730" s="5"/>
      <c r="C730" s="1"/>
      <c r="D730" s="1"/>
      <c r="E730" s="2"/>
    </row>
    <row r="731" spans="2:5" ht="18.75">
      <c r="B731" s="5"/>
      <c r="C731" s="1"/>
      <c r="D731" s="1"/>
      <c r="E731" s="2"/>
    </row>
    <row r="732" spans="2:5" ht="18.75">
      <c r="B732" s="5"/>
      <c r="C732" s="1"/>
      <c r="D732" s="1"/>
      <c r="E732" s="2"/>
    </row>
    <row r="733" spans="2:5" ht="18.75">
      <c r="B733" s="5"/>
      <c r="C733" s="1"/>
      <c r="D733" s="1"/>
      <c r="E733" s="2"/>
    </row>
    <row r="734" spans="2:5" ht="18.75">
      <c r="B734" s="5"/>
      <c r="C734" s="1"/>
      <c r="D734" s="1"/>
      <c r="E734" s="2"/>
    </row>
    <row r="735" spans="2:5" ht="18.75">
      <c r="B735" s="5"/>
      <c r="C735" s="1"/>
      <c r="D735" s="1"/>
      <c r="E735" s="2"/>
    </row>
    <row r="736" spans="2:5" ht="18.75">
      <c r="B736" s="5"/>
      <c r="C736" s="1"/>
      <c r="D736" s="1"/>
      <c r="E736" s="2"/>
    </row>
    <row r="737" spans="2:5" ht="18.75">
      <c r="B737" s="5"/>
      <c r="C737" s="1"/>
      <c r="D737" s="1"/>
      <c r="E737" s="2"/>
    </row>
    <row r="738" spans="2:5" ht="18.75">
      <c r="B738" s="5"/>
      <c r="C738" s="1"/>
      <c r="D738" s="1"/>
      <c r="E738" s="2"/>
    </row>
    <row r="739" spans="2:5" ht="18.75">
      <c r="B739" s="5"/>
      <c r="C739" s="1"/>
      <c r="D739" s="1"/>
      <c r="E739" s="2"/>
    </row>
    <row r="740" spans="2:5" ht="18.75">
      <c r="B740" s="5"/>
      <c r="C740" s="1"/>
      <c r="D740" s="1"/>
      <c r="E740" s="2"/>
    </row>
    <row r="741" spans="2:5" ht="18.75">
      <c r="B741" s="5"/>
      <c r="C741" s="1"/>
      <c r="D741" s="1"/>
      <c r="E741" s="2"/>
    </row>
    <row r="742" spans="2:5" ht="18.75">
      <c r="B742" s="5"/>
      <c r="C742" s="1"/>
      <c r="D742" s="1"/>
      <c r="E742" s="2"/>
    </row>
    <row r="743" spans="2:5" ht="18.75">
      <c r="B743" s="5"/>
      <c r="C743" s="1"/>
      <c r="D743" s="1"/>
      <c r="E743" s="2"/>
    </row>
    <row r="744" spans="2:5" ht="18.75">
      <c r="B744" s="5"/>
      <c r="C744" s="1"/>
      <c r="D744" s="1"/>
      <c r="E744" s="2"/>
    </row>
    <row r="745" spans="2:5" ht="18.75">
      <c r="B745" s="5"/>
      <c r="C745" s="1"/>
      <c r="D745" s="1"/>
      <c r="E745" s="2"/>
    </row>
    <row r="746" spans="2:5" ht="18.75">
      <c r="B746" s="5"/>
      <c r="C746" s="1"/>
      <c r="D746" s="1"/>
      <c r="E746" s="2"/>
    </row>
    <row r="747" spans="2:5" ht="18.75">
      <c r="B747" s="5"/>
      <c r="C747" s="1"/>
      <c r="D747" s="1"/>
      <c r="E747" s="2"/>
    </row>
    <row r="748" spans="2:5" ht="18.75">
      <c r="B748" s="5"/>
      <c r="C748" s="1"/>
      <c r="D748" s="1"/>
      <c r="E748" s="2"/>
    </row>
    <row r="749" spans="2:5" ht="18.75">
      <c r="B749" s="5"/>
      <c r="C749" s="1"/>
      <c r="D749" s="1"/>
      <c r="E749" s="2"/>
    </row>
    <row r="750" spans="2:5" ht="18.75">
      <c r="B750" s="5"/>
      <c r="C750" s="1"/>
      <c r="D750" s="1"/>
      <c r="E750" s="2"/>
    </row>
    <row r="751" spans="2:5" ht="18.75">
      <c r="B751" s="5"/>
      <c r="C751" s="1"/>
      <c r="D751" s="1"/>
      <c r="E751" s="2"/>
    </row>
    <row r="752" spans="2:5" ht="18.75">
      <c r="B752" s="5"/>
      <c r="C752" s="1"/>
      <c r="D752" s="1"/>
      <c r="E752" s="2"/>
    </row>
    <row r="753" spans="2:5" ht="18.75">
      <c r="B753" s="5"/>
      <c r="C753" s="1"/>
      <c r="D753" s="1"/>
      <c r="E753" s="2"/>
    </row>
    <row r="754" spans="2:5" ht="18.75">
      <c r="B754" s="5"/>
      <c r="C754" s="1"/>
      <c r="D754" s="1"/>
      <c r="E754" s="2"/>
    </row>
    <row r="755" spans="2:5" ht="18.75">
      <c r="B755" s="5"/>
      <c r="C755" s="1"/>
      <c r="D755" s="1"/>
      <c r="E755" s="2"/>
    </row>
    <row r="756" spans="2:5" ht="18.75">
      <c r="B756" s="5"/>
      <c r="C756" s="1"/>
      <c r="D756" s="1"/>
      <c r="E756" s="2"/>
    </row>
    <row r="757" spans="2:5" ht="18.75">
      <c r="B757" s="5"/>
      <c r="C757" s="1"/>
      <c r="D757" s="1"/>
      <c r="E757" s="2"/>
    </row>
    <row r="758" spans="2:5" ht="18.75">
      <c r="B758" s="5"/>
      <c r="C758" s="1"/>
      <c r="D758" s="1"/>
      <c r="E758" s="2"/>
    </row>
    <row r="759" spans="2:5" ht="18.75">
      <c r="B759" s="5"/>
      <c r="C759" s="1"/>
      <c r="D759" s="1"/>
      <c r="E759" s="2"/>
    </row>
    <row r="760" spans="2:5" ht="18.75">
      <c r="B760" s="5"/>
      <c r="C760" s="1"/>
      <c r="D760" s="1"/>
      <c r="E760" s="2"/>
    </row>
    <row r="761" spans="2:5" ht="18.75">
      <c r="B761" s="5"/>
      <c r="C761" s="1"/>
      <c r="D761" s="1"/>
      <c r="E761" s="2"/>
    </row>
    <row r="762" spans="2:5" ht="18.75">
      <c r="B762" s="5"/>
      <c r="C762" s="1"/>
      <c r="D762" s="1"/>
      <c r="E762" s="2"/>
    </row>
    <row r="763" spans="2:5" ht="18.75">
      <c r="B763" s="5"/>
      <c r="C763" s="1"/>
      <c r="D763" s="1"/>
      <c r="E763" s="2"/>
    </row>
    <row r="764" spans="2:5" ht="18.75">
      <c r="B764" s="5"/>
      <c r="C764" s="1"/>
      <c r="D764" s="1"/>
      <c r="E764" s="2"/>
    </row>
    <row r="765" spans="2:5" ht="18.75">
      <c r="B765" s="5"/>
      <c r="C765" s="1"/>
      <c r="D765" s="1"/>
      <c r="E765" s="2"/>
    </row>
    <row r="766" spans="2:5" ht="18.75">
      <c r="B766" s="5"/>
      <c r="C766" s="1"/>
      <c r="D766" s="1"/>
      <c r="E766" s="2"/>
    </row>
    <row r="767" spans="2:5" ht="18.75">
      <c r="B767" s="5"/>
      <c r="C767" s="1"/>
      <c r="D767" s="1"/>
      <c r="E767" s="2"/>
    </row>
    <row r="768" spans="2:5" ht="18.75">
      <c r="B768" s="5"/>
      <c r="C768" s="1"/>
      <c r="D768" s="1"/>
      <c r="E768" s="2"/>
    </row>
    <row r="769" spans="2:5" ht="18.75">
      <c r="B769" s="5"/>
      <c r="C769" s="1"/>
      <c r="D769" s="1"/>
      <c r="E769" s="2"/>
    </row>
    <row r="770" spans="2:5" ht="18.75">
      <c r="B770" s="5"/>
      <c r="C770" s="1"/>
      <c r="D770" s="1"/>
      <c r="E770" s="2"/>
    </row>
    <row r="771" spans="2:5" ht="18.75">
      <c r="B771" s="5"/>
      <c r="C771" s="1"/>
      <c r="D771" s="1"/>
      <c r="E771" s="2"/>
    </row>
    <row r="772" spans="2:5" ht="18.75">
      <c r="B772" s="5"/>
      <c r="C772" s="1"/>
      <c r="D772" s="1"/>
      <c r="E772" s="2"/>
    </row>
    <row r="773" spans="2:5" ht="18.75">
      <c r="B773" s="5"/>
      <c r="C773" s="1"/>
      <c r="D773" s="1"/>
      <c r="E773" s="2"/>
    </row>
    <row r="774" spans="2:5" ht="18.75">
      <c r="B774" s="5"/>
      <c r="C774" s="1"/>
      <c r="D774" s="1"/>
      <c r="E774" s="2"/>
    </row>
    <row r="775" spans="2:5" ht="18.75">
      <c r="B775" s="5"/>
      <c r="C775" s="1"/>
      <c r="D775" s="1"/>
      <c r="E775" s="2"/>
    </row>
    <row r="776" spans="2:5" ht="18.75">
      <c r="B776" s="5"/>
      <c r="C776" s="1"/>
      <c r="D776" s="1"/>
      <c r="E776" s="2"/>
    </row>
    <row r="777" spans="2:5" ht="18.75">
      <c r="B777" s="5"/>
      <c r="C777" s="1"/>
      <c r="D777" s="1"/>
      <c r="E777" s="2"/>
    </row>
    <row r="778" spans="2:5" ht="18.75">
      <c r="B778" s="5"/>
      <c r="C778" s="1"/>
      <c r="D778" s="1"/>
      <c r="E778" s="2"/>
    </row>
    <row r="779" spans="2:5" ht="18.75">
      <c r="B779" s="5"/>
      <c r="C779" s="1"/>
      <c r="D779" s="1"/>
      <c r="E779" s="2"/>
    </row>
    <row r="780" spans="2:5" ht="18.75">
      <c r="B780" s="5"/>
      <c r="C780" s="1"/>
      <c r="D780" s="1"/>
      <c r="E780" s="2"/>
    </row>
    <row r="781" spans="2:5" ht="18.75">
      <c r="B781" s="5"/>
      <c r="C781" s="1"/>
      <c r="D781" s="1"/>
      <c r="E781" s="2"/>
    </row>
    <row r="782" spans="2:5" ht="18.75">
      <c r="B782" s="5"/>
      <c r="C782" s="1"/>
      <c r="D782" s="1"/>
      <c r="E782" s="2"/>
    </row>
    <row r="783" spans="2:5" ht="18.75">
      <c r="B783" s="5"/>
      <c r="C783" s="1"/>
      <c r="D783" s="1"/>
      <c r="E783" s="2"/>
    </row>
    <row r="784" spans="2:5" ht="18.75">
      <c r="B784" s="5"/>
      <c r="C784" s="1"/>
      <c r="D784" s="1"/>
      <c r="E784" s="2"/>
    </row>
    <row r="785" spans="2:5" ht="18.75">
      <c r="B785" s="5"/>
      <c r="C785" s="1"/>
      <c r="D785" s="1"/>
      <c r="E785" s="2"/>
    </row>
    <row r="786" spans="2:5" ht="18.75">
      <c r="B786" s="5"/>
      <c r="C786" s="1"/>
      <c r="D786" s="1"/>
      <c r="E786" s="2"/>
    </row>
    <row r="787" spans="2:5" ht="18.75">
      <c r="B787" s="5"/>
      <c r="C787" s="1"/>
      <c r="D787" s="1"/>
      <c r="E787" s="2"/>
    </row>
    <row r="788" spans="2:5" ht="18.75">
      <c r="B788" s="5"/>
      <c r="C788" s="1"/>
      <c r="D788" s="1"/>
      <c r="E788" s="2"/>
    </row>
    <row r="789" spans="2:5" ht="18">
      <c r="C789" s="4"/>
      <c r="D789" s="4"/>
      <c r="E789" s="2"/>
    </row>
    <row r="790" spans="2:5" ht="18">
      <c r="C790" s="4"/>
      <c r="D790" s="4"/>
      <c r="E790" s="2"/>
    </row>
    <row r="791" spans="2:5" ht="18">
      <c r="C791" s="4"/>
      <c r="D791" s="4"/>
      <c r="E791" s="2"/>
    </row>
    <row r="792" spans="2:5" ht="18">
      <c r="C792" s="4"/>
      <c r="D792" s="4"/>
      <c r="E792" s="2"/>
    </row>
    <row r="793" spans="2:5" ht="18">
      <c r="C793" s="4"/>
      <c r="D793" s="4"/>
      <c r="E793" s="2"/>
    </row>
    <row r="794" spans="2:5" ht="18">
      <c r="C794" s="4"/>
      <c r="D794" s="4"/>
      <c r="E794" s="2"/>
    </row>
    <row r="795" spans="2:5" ht="18">
      <c r="C795" s="4"/>
      <c r="D795" s="4"/>
      <c r="E795" s="2"/>
    </row>
    <row r="796" spans="2:5" ht="18">
      <c r="C796" s="4"/>
      <c r="D796" s="4"/>
      <c r="E796" s="2"/>
    </row>
    <row r="797" spans="2:5" ht="18">
      <c r="C797" s="4"/>
      <c r="D797" s="4"/>
      <c r="E797" s="2"/>
    </row>
    <row r="798" spans="2:5" ht="18">
      <c r="C798" s="4"/>
      <c r="D798" s="4"/>
      <c r="E798" s="2"/>
    </row>
    <row r="799" spans="2:5" ht="18">
      <c r="C799" s="4"/>
      <c r="D799" s="4"/>
      <c r="E799" s="2"/>
    </row>
    <row r="800" spans="2:5" ht="18">
      <c r="C800" s="4"/>
      <c r="D800" s="4"/>
      <c r="E800" s="2"/>
    </row>
    <row r="801" spans="3:5" ht="18">
      <c r="C801" s="4"/>
      <c r="D801" s="4"/>
      <c r="E801" s="2"/>
    </row>
    <row r="802" spans="3:5" ht="18">
      <c r="C802" s="4"/>
      <c r="D802" s="4"/>
      <c r="E802" s="2"/>
    </row>
    <row r="803" spans="3:5" ht="18">
      <c r="C803" s="4"/>
      <c r="D803" s="4"/>
      <c r="E803" s="2"/>
    </row>
    <row r="804" spans="3:5" ht="18">
      <c r="C804" s="4"/>
      <c r="D804" s="4"/>
      <c r="E804" s="2"/>
    </row>
    <row r="805" spans="3:5" ht="18">
      <c r="C805" s="4"/>
      <c r="D805" s="4"/>
      <c r="E805" s="2"/>
    </row>
    <row r="806" spans="3:5" ht="18">
      <c r="C806" s="4"/>
      <c r="D806" s="4"/>
      <c r="E806" s="2"/>
    </row>
    <row r="807" spans="3:5" ht="18">
      <c r="C807" s="4"/>
      <c r="D807" s="4"/>
      <c r="E807" s="2"/>
    </row>
    <row r="808" spans="3:5" ht="18">
      <c r="C808" s="4"/>
      <c r="D808" s="4"/>
      <c r="E808" s="2"/>
    </row>
    <row r="809" spans="3:5" ht="18">
      <c r="C809" s="4"/>
      <c r="D809" s="4"/>
      <c r="E809" s="2"/>
    </row>
    <row r="810" spans="3:5" ht="18">
      <c r="C810" s="4"/>
      <c r="D810" s="4"/>
      <c r="E810" s="2"/>
    </row>
    <row r="811" spans="3:5" ht="18">
      <c r="C811" s="4"/>
      <c r="D811" s="4"/>
      <c r="E811" s="2"/>
    </row>
    <row r="812" spans="3:5" ht="18">
      <c r="C812" s="4"/>
      <c r="D812" s="4"/>
      <c r="E812" s="2"/>
    </row>
    <row r="813" spans="3:5" ht="18">
      <c r="C813" s="4"/>
      <c r="D813" s="4"/>
      <c r="E813" s="2"/>
    </row>
    <row r="814" spans="3:5" ht="18">
      <c r="C814" s="4"/>
      <c r="D814" s="4"/>
      <c r="E814" s="2"/>
    </row>
    <row r="815" spans="3:5" ht="18">
      <c r="C815" s="4"/>
      <c r="D815" s="4"/>
      <c r="E815" s="2"/>
    </row>
    <row r="816" spans="3:5" ht="18">
      <c r="C816" s="4"/>
      <c r="D816" s="4"/>
      <c r="E816" s="2"/>
    </row>
    <row r="817" spans="3:5" ht="18">
      <c r="C817" s="4"/>
      <c r="D817" s="4"/>
      <c r="E817" s="2"/>
    </row>
    <row r="818" spans="3:5" ht="18">
      <c r="C818" s="4"/>
      <c r="D818" s="4"/>
      <c r="E818" s="2"/>
    </row>
    <row r="819" spans="3:5" ht="18">
      <c r="C819" s="4"/>
      <c r="D819" s="4"/>
      <c r="E819" s="2"/>
    </row>
    <row r="820" spans="3:5" ht="18">
      <c r="C820" s="4"/>
      <c r="D820" s="4"/>
      <c r="E820" s="2"/>
    </row>
    <row r="821" spans="3:5" ht="18">
      <c r="C821" s="4"/>
      <c r="D821" s="4"/>
      <c r="E821" s="2"/>
    </row>
    <row r="822" spans="3:5" ht="18">
      <c r="C822" s="4"/>
      <c r="D822" s="4"/>
      <c r="E822" s="2"/>
    </row>
    <row r="823" spans="3:5" ht="18">
      <c r="C823" s="4"/>
      <c r="D823" s="4"/>
      <c r="E823" s="2"/>
    </row>
    <row r="824" spans="3:5" ht="18">
      <c r="C824" s="4"/>
      <c r="D824" s="4"/>
      <c r="E824" s="2"/>
    </row>
    <row r="825" spans="3:5" ht="18">
      <c r="C825" s="4"/>
      <c r="D825" s="4"/>
      <c r="E825" s="2"/>
    </row>
    <row r="826" spans="3:5" ht="18">
      <c r="C826" s="4"/>
      <c r="D826" s="4"/>
      <c r="E826" s="2"/>
    </row>
    <row r="827" spans="3:5" ht="18">
      <c r="C827" s="4"/>
      <c r="D827" s="4"/>
      <c r="E827" s="2"/>
    </row>
    <row r="828" spans="3:5" ht="18">
      <c r="C828" s="4"/>
      <c r="D828" s="4"/>
      <c r="E828" s="2"/>
    </row>
    <row r="829" spans="3:5" ht="18">
      <c r="C829" s="4"/>
      <c r="D829" s="4"/>
      <c r="E829" s="2"/>
    </row>
    <row r="830" spans="3:5" ht="18">
      <c r="C830" s="4"/>
      <c r="D830" s="4"/>
      <c r="E830" s="2"/>
    </row>
    <row r="831" spans="3:5" ht="18">
      <c r="C831" s="4"/>
      <c r="D831" s="4"/>
      <c r="E831" s="2"/>
    </row>
    <row r="832" spans="3:5" ht="18">
      <c r="C832" s="4"/>
      <c r="D832" s="4"/>
      <c r="E832" s="2"/>
    </row>
    <row r="833" spans="3:5" ht="18">
      <c r="C833" s="4"/>
      <c r="D833" s="4"/>
      <c r="E833" s="2"/>
    </row>
    <row r="834" spans="3:5" ht="18">
      <c r="C834" s="4"/>
      <c r="D834" s="4"/>
      <c r="E834" s="2"/>
    </row>
    <row r="835" spans="3:5" ht="18">
      <c r="C835" s="4"/>
      <c r="D835" s="4"/>
      <c r="E835" s="2"/>
    </row>
    <row r="836" spans="3:5" ht="18">
      <c r="C836" s="4"/>
      <c r="D836" s="4"/>
      <c r="E836" s="2"/>
    </row>
    <row r="837" spans="3:5" ht="18">
      <c r="C837" s="4"/>
      <c r="D837" s="4"/>
      <c r="E837" s="2"/>
    </row>
    <row r="838" spans="3:5" ht="18">
      <c r="C838" s="4"/>
      <c r="D838" s="4"/>
      <c r="E838" s="2"/>
    </row>
    <row r="839" spans="3:5" ht="18">
      <c r="C839" s="4"/>
      <c r="D839" s="4"/>
      <c r="E839" s="2"/>
    </row>
    <row r="840" spans="3:5" ht="18">
      <c r="C840" s="4"/>
      <c r="D840" s="4"/>
      <c r="E840" s="2"/>
    </row>
    <row r="841" spans="3:5" ht="18">
      <c r="C841" s="4"/>
      <c r="D841" s="4"/>
      <c r="E841" s="2"/>
    </row>
    <row r="842" spans="3:5" ht="18">
      <c r="C842" s="4"/>
      <c r="D842" s="4"/>
      <c r="E842" s="2"/>
    </row>
    <row r="843" spans="3:5" ht="18">
      <c r="C843" s="4"/>
      <c r="D843" s="4"/>
      <c r="E843" s="2"/>
    </row>
    <row r="844" spans="3:5" ht="18">
      <c r="C844" s="4"/>
      <c r="D844" s="4"/>
      <c r="E844" s="2"/>
    </row>
    <row r="845" spans="3:5" ht="18">
      <c r="C845" s="4"/>
      <c r="D845" s="4"/>
      <c r="E845" s="2"/>
    </row>
    <row r="846" spans="3:5" ht="18">
      <c r="C846" s="4"/>
      <c r="D846" s="4"/>
      <c r="E846" s="2"/>
    </row>
    <row r="847" spans="3:5" ht="18">
      <c r="C847" s="4"/>
      <c r="D847" s="4"/>
      <c r="E847" s="2"/>
    </row>
    <row r="848" spans="3:5" ht="18">
      <c r="C848" s="4"/>
      <c r="D848" s="4"/>
      <c r="E848" s="2"/>
    </row>
    <row r="849" spans="3:5" ht="18">
      <c r="C849" s="4"/>
      <c r="D849" s="4"/>
      <c r="E849" s="2"/>
    </row>
    <row r="850" spans="3:5" ht="18">
      <c r="C850" s="4"/>
      <c r="D850" s="4"/>
      <c r="E850" s="2"/>
    </row>
    <row r="851" spans="3:5" ht="18">
      <c r="C851" s="4"/>
      <c r="D851" s="4"/>
      <c r="E851" s="2"/>
    </row>
    <row r="852" spans="3:5" ht="18">
      <c r="C852" s="4"/>
      <c r="D852" s="4"/>
      <c r="E852" s="2"/>
    </row>
    <row r="853" spans="3:5" ht="18">
      <c r="C853" s="4"/>
      <c r="D853" s="4"/>
      <c r="E853" s="2"/>
    </row>
    <row r="854" spans="3:5" ht="18">
      <c r="C854" s="4"/>
      <c r="D854" s="4"/>
      <c r="E854" s="2"/>
    </row>
    <row r="855" spans="3:5" ht="18">
      <c r="C855" s="4"/>
      <c r="D855" s="4"/>
      <c r="E855" s="2"/>
    </row>
    <row r="856" spans="3:5" ht="18">
      <c r="C856" s="4"/>
      <c r="D856" s="4"/>
      <c r="E856" s="2"/>
    </row>
    <row r="857" spans="3:5" ht="18">
      <c r="C857" s="4"/>
      <c r="D857" s="4"/>
      <c r="E857" s="2"/>
    </row>
    <row r="858" spans="3:5" ht="18">
      <c r="C858" s="4"/>
      <c r="D858" s="4"/>
      <c r="E858" s="2"/>
    </row>
    <row r="859" spans="3:5" ht="18">
      <c r="C859" s="4"/>
      <c r="D859" s="4"/>
      <c r="E859" s="2"/>
    </row>
    <row r="860" spans="3:5" ht="18">
      <c r="C860" s="4"/>
      <c r="D860" s="4"/>
      <c r="E860" s="2"/>
    </row>
    <row r="861" spans="3:5" ht="18">
      <c r="C861" s="4"/>
      <c r="D861" s="4"/>
      <c r="E861" s="2"/>
    </row>
    <row r="862" spans="3:5" ht="18">
      <c r="C862" s="4"/>
      <c r="D862" s="4"/>
      <c r="E862" s="2"/>
    </row>
    <row r="863" spans="3:5" ht="18">
      <c r="E863" s="2"/>
    </row>
    <row r="864" spans="3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  <row r="1846" spans="5:5" ht="18">
      <c r="E1846" s="2"/>
    </row>
    <row r="1847" spans="5:5" ht="18">
      <c r="E1847" s="2"/>
    </row>
    <row r="1848" spans="5:5" ht="18">
      <c r="E1848" s="2"/>
    </row>
    <row r="1849" spans="5:5" ht="18">
      <c r="E1849" s="2"/>
    </row>
    <row r="1850" spans="5:5" ht="18">
      <c r="E1850" s="2"/>
    </row>
    <row r="1851" spans="5:5" ht="18">
      <c r="E1851" s="2"/>
    </row>
    <row r="1852" spans="5:5" ht="18">
      <c r="E1852" s="2"/>
    </row>
    <row r="1853" spans="5:5" ht="18">
      <c r="E1853" s="2"/>
    </row>
    <row r="1854" spans="5:5" ht="18">
      <c r="E1854" s="2"/>
    </row>
    <row r="1855" spans="5:5" ht="18">
      <c r="E1855" s="2"/>
    </row>
    <row r="1856" spans="5:5" ht="18">
      <c r="E1856" s="2"/>
    </row>
    <row r="1857" spans="5:5" ht="18">
      <c r="E1857" s="2"/>
    </row>
    <row r="1858" spans="5:5" ht="18">
      <c r="E1858" s="2"/>
    </row>
    <row r="1859" spans="5:5" ht="18">
      <c r="E1859" s="2"/>
    </row>
    <row r="1860" spans="5:5" ht="18">
      <c r="E1860" s="2"/>
    </row>
    <row r="1861" spans="5:5" ht="18">
      <c r="E1861" s="2"/>
    </row>
    <row r="1862" spans="5:5" ht="18">
      <c r="E1862" s="2"/>
    </row>
    <row r="1863" spans="5:5" ht="18">
      <c r="E1863" s="2"/>
    </row>
    <row r="1864" spans="5:5" ht="18">
      <c r="E1864" s="2"/>
    </row>
    <row r="1865" spans="5:5" ht="18">
      <c r="E1865" s="2"/>
    </row>
    <row r="1866" spans="5:5" ht="18">
      <c r="E1866" s="2"/>
    </row>
    <row r="1867" spans="5:5" ht="18">
      <c r="E1867" s="2"/>
    </row>
    <row r="1868" spans="5:5" ht="18">
      <c r="E1868" s="2"/>
    </row>
    <row r="1869" spans="5:5" ht="18">
      <c r="E1869" s="2"/>
    </row>
    <row r="1870" spans="5:5" ht="18">
      <c r="E1870" s="2"/>
    </row>
    <row r="1871" spans="5:5" ht="18">
      <c r="E1871" s="2"/>
    </row>
    <row r="1872" spans="5:5" ht="18">
      <c r="E1872" s="2"/>
    </row>
    <row r="1873" spans="5:5" ht="18">
      <c r="E1873" s="2"/>
    </row>
    <row r="1874" spans="5:5" ht="18">
      <c r="E1874" s="2"/>
    </row>
    <row r="1875" spans="5:5" ht="18">
      <c r="E1875" s="2"/>
    </row>
    <row r="1876" spans="5:5" ht="18">
      <c r="E1876" s="2"/>
    </row>
    <row r="1877" spans="5:5" ht="18">
      <c r="E1877" s="2"/>
    </row>
    <row r="1878" spans="5:5" ht="18">
      <c r="E1878" s="2"/>
    </row>
    <row r="1879" spans="5:5" ht="18">
      <c r="E1879" s="2"/>
    </row>
    <row r="1880" spans="5:5" ht="18">
      <c r="E1880" s="2"/>
    </row>
    <row r="1881" spans="5:5" ht="18">
      <c r="E1881" s="2"/>
    </row>
    <row r="1882" spans="5:5" ht="18">
      <c r="E1882" s="2"/>
    </row>
    <row r="1883" spans="5:5" ht="18">
      <c r="E1883" s="2"/>
    </row>
    <row r="1884" spans="5:5" ht="18">
      <c r="E1884" s="2"/>
    </row>
    <row r="1885" spans="5:5" ht="18">
      <c r="E1885" s="2"/>
    </row>
    <row r="1886" spans="5:5" ht="18">
      <c r="E1886" s="2"/>
    </row>
    <row r="1887" spans="5:5" ht="18">
      <c r="E1887" s="2"/>
    </row>
    <row r="1888" spans="5:5" ht="18">
      <c r="E1888" s="2"/>
    </row>
    <row r="1889" spans="5:5" ht="18">
      <c r="E1889" s="2"/>
    </row>
    <row r="1890" spans="5:5" ht="18">
      <c r="E1890" s="2"/>
    </row>
    <row r="1891" spans="5:5" ht="18">
      <c r="E1891" s="2"/>
    </row>
    <row r="1892" spans="5:5" ht="18">
      <c r="E1892" s="2"/>
    </row>
    <row r="1893" spans="5:5" ht="18">
      <c r="E1893" s="2"/>
    </row>
    <row r="1894" spans="5:5" ht="18">
      <c r="E1894" s="2"/>
    </row>
    <row r="1895" spans="5:5" ht="18">
      <c r="E1895" s="2"/>
    </row>
    <row r="1896" spans="5:5" ht="18">
      <c r="E1896" s="2"/>
    </row>
    <row r="1897" spans="5:5" ht="18">
      <c r="E1897" s="2"/>
    </row>
    <row r="1898" spans="5:5" ht="18">
      <c r="E1898" s="2"/>
    </row>
    <row r="1899" spans="5:5" ht="18">
      <c r="E1899" s="2"/>
    </row>
    <row r="1900" spans="5:5" ht="18">
      <c r="E1900" s="2"/>
    </row>
    <row r="1901" spans="5:5" ht="18">
      <c r="E1901" s="2"/>
    </row>
    <row r="1902" spans="5:5" ht="18">
      <c r="E1902" s="2"/>
    </row>
    <row r="1903" spans="5:5" ht="18">
      <c r="E1903" s="2"/>
    </row>
    <row r="1904" spans="5:5" ht="18">
      <c r="E1904" s="2"/>
    </row>
    <row r="1905" spans="5:5" ht="18">
      <c r="E1905" s="2"/>
    </row>
    <row r="1906" spans="5:5" ht="18">
      <c r="E1906" s="2"/>
    </row>
    <row r="1907" spans="5:5" ht="18">
      <c r="E1907" s="2"/>
    </row>
    <row r="1908" spans="5:5" ht="18">
      <c r="E1908" s="2"/>
    </row>
    <row r="1909" spans="5:5" ht="18">
      <c r="E1909" s="2"/>
    </row>
    <row r="1910" spans="5:5" ht="18">
      <c r="E1910" s="2"/>
    </row>
    <row r="1911" spans="5:5" ht="18">
      <c r="E1911" s="2"/>
    </row>
    <row r="1912" spans="5:5" ht="18">
      <c r="E1912" s="2"/>
    </row>
    <row r="1913" spans="5:5" ht="18">
      <c r="E1913" s="2"/>
    </row>
    <row r="1914" spans="5:5" ht="18">
      <c r="E1914" s="2"/>
    </row>
    <row r="1915" spans="5:5" ht="18">
      <c r="E1915" s="2"/>
    </row>
    <row r="1916" spans="5:5" ht="18">
      <c r="E1916" s="2"/>
    </row>
    <row r="1917" spans="5:5" ht="18">
      <c r="E1917" s="2"/>
    </row>
    <row r="1918" spans="5:5" ht="18">
      <c r="E1918" s="2"/>
    </row>
    <row r="1919" spans="5:5" ht="18">
      <c r="E1919" s="2"/>
    </row>
    <row r="1920" spans="5:5" ht="18">
      <c r="E1920" s="2"/>
    </row>
    <row r="1921" spans="5:5" ht="18">
      <c r="E1921" s="2"/>
    </row>
    <row r="1922" spans="5:5" ht="18">
      <c r="E1922" s="2"/>
    </row>
    <row r="1923" spans="5:5" ht="18">
      <c r="E1923" s="2"/>
    </row>
    <row r="1924" spans="5:5" ht="18">
      <c r="E1924" s="2"/>
    </row>
    <row r="1925" spans="5:5" ht="18">
      <c r="E1925" s="2"/>
    </row>
    <row r="1926" spans="5:5" ht="18">
      <c r="E1926" s="2"/>
    </row>
    <row r="1927" spans="5:5" ht="18">
      <c r="E1927" s="2"/>
    </row>
    <row r="1928" spans="5:5" ht="18">
      <c r="E1928" s="2"/>
    </row>
    <row r="1929" spans="5:5" ht="18">
      <c r="E1929" s="2"/>
    </row>
    <row r="1930" spans="5:5" ht="18">
      <c r="E1930" s="2"/>
    </row>
    <row r="1931" spans="5:5" ht="18">
      <c r="E1931" s="2"/>
    </row>
    <row r="1932" spans="5:5" ht="18">
      <c r="E1932" s="2"/>
    </row>
    <row r="1933" spans="5:5" ht="18">
      <c r="E1933" s="2"/>
    </row>
    <row r="1934" spans="5:5" ht="18">
      <c r="E1934" s="2"/>
    </row>
    <row r="1935" spans="5:5" ht="18">
      <c r="E1935" s="2"/>
    </row>
    <row r="1936" spans="5:5" ht="18">
      <c r="E1936" s="2"/>
    </row>
    <row r="1937" spans="5:5" ht="18">
      <c r="E1937" s="2"/>
    </row>
    <row r="1938" spans="5:5" ht="18">
      <c r="E1938" s="2"/>
    </row>
    <row r="1939" spans="5:5" ht="18">
      <c r="E1939" s="2"/>
    </row>
    <row r="1940" spans="5:5" ht="18">
      <c r="E1940" s="2"/>
    </row>
    <row r="1941" spans="5:5" ht="18">
      <c r="E1941" s="2"/>
    </row>
    <row r="1942" spans="5:5" ht="18">
      <c r="E1942" s="2"/>
    </row>
    <row r="1943" spans="5:5" ht="18">
      <c r="E1943" s="2"/>
    </row>
    <row r="1944" spans="5:5" ht="18">
      <c r="E1944" s="2"/>
    </row>
    <row r="1945" spans="5:5" ht="18">
      <c r="E1945" s="2"/>
    </row>
    <row r="1946" spans="5:5" ht="18">
      <c r="E1946" s="2"/>
    </row>
    <row r="1947" spans="5:5" ht="18">
      <c r="E1947" s="2"/>
    </row>
    <row r="1948" spans="5:5" ht="18">
      <c r="E1948" s="2"/>
    </row>
    <row r="1949" spans="5:5" ht="18">
      <c r="E1949" s="2"/>
    </row>
    <row r="1950" spans="5:5" ht="18">
      <c r="E1950" s="2"/>
    </row>
    <row r="1951" spans="5:5" ht="18">
      <c r="E1951" s="2"/>
    </row>
    <row r="1952" spans="5:5" ht="18">
      <c r="E1952" s="2"/>
    </row>
    <row r="1953" spans="5:5" ht="18">
      <c r="E1953" s="2"/>
    </row>
    <row r="1954" spans="5:5" ht="18">
      <c r="E1954" s="2"/>
    </row>
    <row r="1955" spans="5:5" ht="18">
      <c r="E1955" s="2"/>
    </row>
    <row r="1956" spans="5:5" ht="18">
      <c r="E1956" s="2"/>
    </row>
    <row r="1957" spans="5:5" ht="18">
      <c r="E1957" s="2"/>
    </row>
    <row r="1958" spans="5:5" ht="18">
      <c r="E1958" s="2"/>
    </row>
    <row r="1959" spans="5:5" ht="18">
      <c r="E1959" s="2"/>
    </row>
    <row r="1960" spans="5:5" ht="18">
      <c r="E1960" s="2"/>
    </row>
    <row r="1961" spans="5:5" ht="18">
      <c r="E1961" s="2"/>
    </row>
    <row r="1962" spans="5:5" ht="18">
      <c r="E1962" s="2"/>
    </row>
    <row r="1963" spans="5:5" ht="18">
      <c r="E1963" s="2"/>
    </row>
    <row r="1964" spans="5:5" ht="18">
      <c r="E1964" s="2"/>
    </row>
    <row r="1965" spans="5:5" ht="18">
      <c r="E1965" s="2"/>
    </row>
    <row r="1966" spans="5:5" ht="18">
      <c r="E1966" s="2"/>
    </row>
    <row r="1967" spans="5:5" ht="18">
      <c r="E1967" s="2"/>
    </row>
    <row r="1968" spans="5:5" ht="18">
      <c r="E1968" s="2"/>
    </row>
    <row r="1969" spans="5:5" ht="18">
      <c r="E1969" s="2"/>
    </row>
    <row r="1970" spans="5:5" ht="18">
      <c r="E1970" s="2"/>
    </row>
    <row r="1971" spans="5:5" ht="18">
      <c r="E1971" s="2"/>
    </row>
    <row r="1972" spans="5:5" ht="18">
      <c r="E1972" s="2"/>
    </row>
    <row r="1973" spans="5:5" ht="18">
      <c r="E1973" s="2"/>
    </row>
    <row r="1974" spans="5:5" ht="18">
      <c r="E1974" s="2"/>
    </row>
    <row r="1975" spans="5:5" ht="18">
      <c r="E1975" s="2"/>
    </row>
    <row r="1976" spans="5:5" ht="18">
      <c r="E1976" s="2"/>
    </row>
    <row r="1977" spans="5:5" ht="18">
      <c r="E1977" s="2"/>
    </row>
    <row r="1978" spans="5:5" ht="18">
      <c r="E1978" s="2"/>
    </row>
    <row r="1979" spans="5:5" ht="18">
      <c r="E1979" s="2"/>
    </row>
    <row r="1980" spans="5:5" ht="18">
      <c r="E1980" s="2"/>
    </row>
    <row r="1981" spans="5:5" ht="18">
      <c r="E1981" s="2"/>
    </row>
    <row r="1982" spans="5:5" ht="18">
      <c r="E1982" s="2"/>
    </row>
    <row r="1983" spans="5:5" ht="18">
      <c r="E1983" s="2"/>
    </row>
    <row r="1984" spans="5:5" ht="18">
      <c r="E1984" s="2"/>
    </row>
    <row r="1985" spans="5:5" ht="18">
      <c r="E1985" s="2"/>
    </row>
    <row r="1986" spans="5:5" ht="18">
      <c r="E1986" s="2"/>
    </row>
    <row r="1987" spans="5:5" ht="18">
      <c r="E1987" s="2"/>
    </row>
    <row r="1988" spans="5:5" ht="18">
      <c r="E1988" s="2"/>
    </row>
    <row r="1989" spans="5:5" ht="18">
      <c r="E1989" s="2"/>
    </row>
    <row r="1990" spans="5:5" ht="18">
      <c r="E1990" s="2"/>
    </row>
  </sheetData>
  <mergeCells count="17">
    <mergeCell ref="E2:G2"/>
    <mergeCell ref="E3:G3"/>
    <mergeCell ref="I8:I9"/>
    <mergeCell ref="B5:K5"/>
    <mergeCell ref="X8:X9"/>
    <mergeCell ref="W8:W9"/>
    <mergeCell ref="W6:AA6"/>
    <mergeCell ref="Y8:Y9"/>
    <mergeCell ref="A8:A9"/>
    <mergeCell ref="R6:V6"/>
    <mergeCell ref="D8:D9"/>
    <mergeCell ref="E8:E9"/>
    <mergeCell ref="V8:V9"/>
    <mergeCell ref="H8:H9"/>
    <mergeCell ref="B6:K6"/>
    <mergeCell ref="B7:K7"/>
    <mergeCell ref="K8:U8"/>
  </mergeCells>
  <phoneticPr fontId="0" type="noConversion"/>
  <pageMargins left="0.15748031496062992" right="0" top="0.15748031496062992" bottom="0.15748031496062992" header="0.15748031496062992" footer="0.15748031496062992"/>
  <pageSetup paperSize="9" scale="46" fitToHeight="17" orientation="landscape" r:id="rId1"/>
  <headerFooter alignWithMargins="0"/>
  <rowBreaks count="1" manualBreakCount="1">
    <brk id="377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2022-01-11T13:27:56Z</cp:lastPrinted>
  <dcterms:created xsi:type="dcterms:W3CDTF">2007-12-12T12:24:37Z</dcterms:created>
  <dcterms:modified xsi:type="dcterms:W3CDTF">2022-01-11T13:55:28Z</dcterms:modified>
</cp:coreProperties>
</file>