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Лист1!$A$1:$X$164</definedName>
  </definedNames>
  <calcPr calcId="125725"/>
</workbook>
</file>

<file path=xl/calcChain.xml><?xml version="1.0" encoding="utf-8"?>
<calcChain xmlns="http://schemas.openxmlformats.org/spreadsheetml/2006/main">
  <c r="N33" i="1"/>
  <c r="S136"/>
  <c r="S153" s="1"/>
  <c r="S132"/>
  <c r="R132"/>
  <c r="R136" s="1"/>
  <c r="R153" s="1"/>
  <c r="S78"/>
  <c r="S92" s="1"/>
  <c r="S93" s="1"/>
  <c r="R78"/>
  <c r="R92" s="1"/>
  <c r="R93" s="1"/>
  <c r="Q78"/>
  <c r="Q92" s="1"/>
  <c r="Q93" s="1"/>
  <c r="O78"/>
  <c r="O92" s="1"/>
  <c r="O93" s="1"/>
  <c r="P33"/>
  <c r="Q37" s="1"/>
  <c r="Q50" s="1"/>
  <c r="S37"/>
  <c r="S50" s="1"/>
  <c r="R29"/>
  <c r="Q29"/>
  <c r="S23"/>
  <c r="R23"/>
  <c r="R30" s="1"/>
  <c r="Q22"/>
  <c r="Q23" s="1"/>
  <c r="Q30" s="1"/>
  <c r="P22"/>
  <c r="Q51" l="1"/>
  <c r="D28" l="1"/>
  <c r="D71"/>
  <c r="D70"/>
  <c r="D74"/>
  <c r="D77"/>
  <c r="D76"/>
  <c r="D75"/>
  <c r="T71" l="1"/>
  <c r="P71"/>
  <c r="N71"/>
  <c r="N29" l="1"/>
  <c r="O28"/>
  <c r="X23"/>
  <c r="X30" s="1"/>
  <c r="W23"/>
  <c r="V23"/>
  <c r="V30" s="1"/>
  <c r="O23"/>
  <c r="N23"/>
  <c r="T22"/>
  <c r="P23"/>
  <c r="O29" l="1"/>
  <c r="O30" s="1"/>
  <c r="S28"/>
  <c r="S29" s="1"/>
  <c r="S30" s="1"/>
  <c r="S51" s="1"/>
  <c r="S154" s="1"/>
  <c r="P29"/>
  <c r="N30"/>
  <c r="D23"/>
  <c r="T23" s="1"/>
  <c r="W136" l="1"/>
  <c r="D152"/>
  <c r="X132"/>
  <c r="X136" s="1"/>
  <c r="X153" s="1"/>
  <c r="V132"/>
  <c r="V136" s="1"/>
  <c r="V153" s="1"/>
  <c r="O132"/>
  <c r="O136" s="1"/>
  <c r="O153" s="1"/>
  <c r="D132"/>
  <c r="D136" s="1"/>
  <c r="T136" s="1"/>
  <c r="T131"/>
  <c r="N131"/>
  <c r="Q131" s="1"/>
  <c r="T130"/>
  <c r="N130"/>
  <c r="Q130" s="1"/>
  <c r="P30"/>
  <c r="N76"/>
  <c r="P76"/>
  <c r="Q132" l="1"/>
  <c r="Q136" s="1"/>
  <c r="Q153" s="1"/>
  <c r="Q154" s="1"/>
  <c r="P132"/>
  <c r="P136" s="1"/>
  <c r="P153" s="1"/>
  <c r="N132"/>
  <c r="N136" s="1"/>
  <c r="N153" s="1"/>
  <c r="T132"/>
  <c r="D153"/>
  <c r="T76"/>
  <c r="T153" l="1"/>
  <c r="N75"/>
  <c r="P75"/>
  <c r="D29"/>
  <c r="D30" s="1"/>
  <c r="D73"/>
  <c r="T73" s="1"/>
  <c r="D72"/>
  <c r="T72" s="1"/>
  <c r="T75" l="1"/>
  <c r="N74"/>
  <c r="N73"/>
  <c r="P77"/>
  <c r="P72"/>
  <c r="P70"/>
  <c r="N77"/>
  <c r="N72"/>
  <c r="N70"/>
  <c r="P69"/>
  <c r="N69"/>
  <c r="N34"/>
  <c r="R34" s="1"/>
  <c r="T70"/>
  <c r="X78"/>
  <c r="X92" s="1"/>
  <c r="X93" s="1"/>
  <c r="V78"/>
  <c r="V92" s="1"/>
  <c r="V93" s="1"/>
  <c r="T74" l="1"/>
  <c r="P74"/>
  <c r="N78"/>
  <c r="N92" s="1"/>
  <c r="N93" s="1"/>
  <c r="P73"/>
  <c r="D78"/>
  <c r="T78" s="1"/>
  <c r="P78" l="1"/>
  <c r="P92" s="1"/>
  <c r="P93" s="1"/>
  <c r="D92"/>
  <c r="D93" l="1"/>
  <c r="T92"/>
  <c r="T77"/>
  <c r="T93" l="1"/>
  <c r="D35"/>
  <c r="D36"/>
  <c r="X37"/>
  <c r="X50" s="1"/>
  <c r="V37"/>
  <c r="V50" s="1"/>
  <c r="V51" s="1"/>
  <c r="V154" s="1"/>
  <c r="O37"/>
  <c r="O50" s="1"/>
  <c r="O51" s="1"/>
  <c r="O154" s="1"/>
  <c r="T34"/>
  <c r="T35" l="1"/>
  <c r="P35"/>
  <c r="N35"/>
  <c r="T36"/>
  <c r="N36"/>
  <c r="R36" s="1"/>
  <c r="R37" s="1"/>
  <c r="R50" s="1"/>
  <c r="R51" s="1"/>
  <c r="R154" s="1"/>
  <c r="X51"/>
  <c r="X154" s="1"/>
  <c r="D37"/>
  <c r="P37" l="1"/>
  <c r="P50" s="1"/>
  <c r="P51" s="1"/>
  <c r="N37"/>
  <c r="N50" s="1"/>
  <c r="N51" s="1"/>
  <c r="N154" s="1"/>
  <c r="T37"/>
  <c r="D50"/>
  <c r="T33"/>
  <c r="T69"/>
  <c r="P154" l="1"/>
  <c r="Y51"/>
  <c r="D51"/>
  <c r="D154" s="1"/>
  <c r="E154" s="1"/>
  <c r="T50"/>
  <c r="T51" l="1"/>
  <c r="T154"/>
</calcChain>
</file>

<file path=xl/sharedStrings.xml><?xml version="1.0" encoding="utf-8"?>
<sst xmlns="http://schemas.openxmlformats.org/spreadsheetml/2006/main" count="628" uniqueCount="214">
  <si>
    <t>ПОГОДЖЕНО</t>
  </si>
  <si>
    <t>ЗАТВЕРДЖЕНО</t>
  </si>
  <si>
    <t>Рішення Ніжинської міської ради</t>
  </si>
  <si>
    <t xml:space="preserve">Тво директора                                       ТОВ "НіжинТеплоМережі" </t>
  </si>
  <si>
    <t>(посадова особа суб'єкта господарювання)</t>
  </si>
  <si>
    <t>(найменування органу місцевого самоврядування)</t>
  </si>
  <si>
    <t>від ____________ № __________</t>
  </si>
  <si>
    <t>"___" _______________ 20__ року</t>
  </si>
  <si>
    <t>ТОВ "НіжинТеплоМережі"</t>
  </si>
  <si>
    <t>(найменування суб'єкта господарювання)</t>
  </si>
  <si>
    <t>№ з/п</t>
  </si>
  <si>
    <t>Найменування заходів (пооб'єктно)</t>
  </si>
  <si>
    <t>Кількісний показник (одиниця виміру)</t>
  </si>
  <si>
    <t>Фінансовий план використання коштів на виконання інвестиційної програми за джерелами фінансування, тис. грн (без ПДВ)</t>
  </si>
  <si>
    <t>За способом виконання, тис. грн (без ПДВ)</t>
  </si>
  <si>
    <t>Строк окупності (місяців)**</t>
  </si>
  <si>
    <t>№ аркуша обґрунтовуючих матеріалів</t>
  </si>
  <si>
    <t>Економія паливно-енергетичних ресурсів (тони умовного палива / прогнозний період)</t>
  </si>
  <si>
    <t>Економія фонду заробітної плати, (тис. грн / прогнозний період)</t>
  </si>
  <si>
    <t>Економічний ефект (тис. грн)***</t>
  </si>
  <si>
    <t>загальна сума</t>
  </si>
  <si>
    <t>з урахуванням:</t>
  </si>
  <si>
    <t>господарський (вартість матеріальних ресурсів)</t>
  </si>
  <si>
    <t>підрядний</t>
  </si>
  <si>
    <t>амортизаційні відрахування</t>
  </si>
  <si>
    <t>виробничі інвестиції з прибутку</t>
  </si>
  <si>
    <t>I</t>
  </si>
  <si>
    <t>Виробництво теплової енергії</t>
  </si>
  <si>
    <t>Будівництво, реконструкція та модернізація об'єктів теплопостачання з урахуванням:</t>
  </si>
  <si>
    <t>Заходи зі зниження питомих витрат, а також втрат ресурсів, з них:</t>
  </si>
  <si>
    <t>х</t>
  </si>
  <si>
    <t>Усього за підпунктом 1.1.1</t>
  </si>
  <si>
    <t>Заходи щодо забезпечення технологічного обліку ресурсів, з них:</t>
  </si>
  <si>
    <t>Усього за підпунктом 1.1.2</t>
  </si>
  <si>
    <t>Інші заходи, з них:</t>
  </si>
  <si>
    <t>Усього за підпунктом 1.1.3</t>
  </si>
  <si>
    <t>Усього за пунктом 1.1</t>
  </si>
  <si>
    <t>Інші заходи з урахуванням:</t>
  </si>
  <si>
    <t>Усього за підпунктом 1.2.1</t>
  </si>
  <si>
    <t>Усього за підпунктом 1.2.2</t>
  </si>
  <si>
    <t>Заходи щодо впровадження та розвитку інформаційних технологій, з них:</t>
  </si>
  <si>
    <t>Усього за підпунктом 1.2.3</t>
  </si>
  <si>
    <t>Заходи щодо модернізації та закупівлі транспортних засобів спеціального та спеціалізованого призначення, з них:</t>
  </si>
  <si>
    <t>Усього за підпунктом 1.2.4</t>
  </si>
  <si>
    <t>Усього за підпунктом 1.2.5</t>
  </si>
  <si>
    <t>Усього за пунктом 1.2</t>
  </si>
  <si>
    <t>Усього за розділом I</t>
  </si>
  <si>
    <t>II</t>
  </si>
  <si>
    <t>Транспортування теплової енергії</t>
  </si>
  <si>
    <t>Усього за підпунктом 2.1.1</t>
  </si>
  <si>
    <t>Усього за підпунктом 2.1.2</t>
  </si>
  <si>
    <t>Заходи щодо зменшення понаднормативних втрат у теплових мережах</t>
  </si>
  <si>
    <t>Усього за підпунктом 2.1.3</t>
  </si>
  <si>
    <t>Усього за підпунктом 2.1.4</t>
  </si>
  <si>
    <t>Усього за пунктом 2.1</t>
  </si>
  <si>
    <t>Усього за підпунктом 2.2.1</t>
  </si>
  <si>
    <t>Усього за підпунктом 2.2.2</t>
  </si>
  <si>
    <t>Усього за підпунктом 2.2.3</t>
  </si>
  <si>
    <t>Усього за підпунктом 2.2.4</t>
  </si>
  <si>
    <t>Усього за підпунктом 2.2.5</t>
  </si>
  <si>
    <t>Усього за пунктом 2.2</t>
  </si>
  <si>
    <t>Усього за розділом II</t>
  </si>
  <si>
    <t>III</t>
  </si>
  <si>
    <t>Постачання теплової енергії</t>
  </si>
  <si>
    <t>Будівництво, реконструкція та модернізація об'єктів теплопостачання з урахуванням :</t>
  </si>
  <si>
    <t>Усього за підпунктом 3.1.1</t>
  </si>
  <si>
    <t>Усього за підпунктом 3.1.2</t>
  </si>
  <si>
    <t>Усього за підпунктом 3.1.3</t>
  </si>
  <si>
    <t>Усього за пунктом 3.1</t>
  </si>
  <si>
    <t>Усього за підпунктом 3.2.1</t>
  </si>
  <si>
    <t>Усього за підпунктом 3.2.2</t>
  </si>
  <si>
    <t>Усього за підпунктом 3.2.3</t>
  </si>
  <si>
    <t>Усього за підпунктом 3.2.4</t>
  </si>
  <si>
    <t>Усього за підпунктом 3.2.5</t>
  </si>
  <si>
    <t>Усього за пунктом 3.2</t>
  </si>
  <si>
    <t>Усього за розділом III</t>
  </si>
  <si>
    <t>Усього за інвестиційною програмою</t>
  </si>
  <si>
    <t>IV</t>
  </si>
  <si>
    <t>Постачання гарячої води</t>
  </si>
  <si>
    <t>Усього за підпунктом 4.1.1</t>
  </si>
  <si>
    <t>Усього за підпунктом 4.1.2</t>
  </si>
  <si>
    <t>Усього за підпунктом 4.1.3</t>
  </si>
  <si>
    <t>Усього за пунктом 4.1</t>
  </si>
  <si>
    <t>Усього за підпунктом 4.2.1</t>
  </si>
  <si>
    <t>Усього за підпунктом 4.2.2</t>
  </si>
  <si>
    <t>Усього за підпунктом 4.2.3</t>
  </si>
  <si>
    <t>Усього за підпунктом 4.2.4</t>
  </si>
  <si>
    <t>Усього за підпунктом 4.2.5</t>
  </si>
  <si>
    <t>Усього за пунктом 4.2</t>
  </si>
  <si>
    <t>Усього за розділом IV</t>
  </si>
  <si>
    <t>Примітки:</t>
  </si>
  <si>
    <r>
      <t xml:space="preserve">n* - </t>
    </r>
    <r>
      <rPr>
        <sz val="10"/>
        <color theme="1"/>
        <rFont val="Times New Roman"/>
        <family val="1"/>
        <charset val="204"/>
      </rPr>
      <t>кількість років інвестиційної програми.</t>
    </r>
  </si>
  <si>
    <r>
      <t xml:space="preserve">** </t>
    </r>
    <r>
      <rPr>
        <sz val="10"/>
        <color theme="1"/>
        <rFont val="Times New Roman"/>
        <family val="1"/>
        <charset val="204"/>
      </rPr>
      <t>Суми витрат по заходах та економічний ефект від їх упровадження при розрахунку строку окупності враховувати без ПДВ.</t>
    </r>
  </si>
  <si>
    <r>
      <t xml:space="preserve">*** </t>
    </r>
    <r>
      <rPr>
        <sz val="10"/>
        <color theme="1"/>
        <rFont val="Times New Roman"/>
        <family val="1"/>
        <charset val="204"/>
      </rPr>
      <t>Складові розрахунку економічного ефекту від упровадження заходів ураховувати без ПДВ.</t>
    </r>
  </si>
  <si>
    <r>
      <t xml:space="preserve">х - </t>
    </r>
    <r>
      <rPr>
        <sz val="10"/>
        <color theme="1"/>
        <rFont val="Times New Roman"/>
        <family val="1"/>
        <charset val="204"/>
      </rPr>
      <t>суб'єктом господарювання не заповнюється.</t>
    </r>
  </si>
  <si>
    <t>___________________________</t>
  </si>
  <si>
    <t>(посада відповідальної особи)</t>
  </si>
  <si>
    <t>____________</t>
  </si>
  <si>
    <t>(підпис)</t>
  </si>
  <si>
    <t>Володимир ШКОЛЬНИЙ</t>
  </si>
  <si>
    <t>(Власне ім'я ПРІЗВИЩЕ)</t>
  </si>
  <si>
    <t>1.1.</t>
  </si>
  <si>
    <t>1.1.1.</t>
  </si>
  <si>
    <t>1.1.2.</t>
  </si>
  <si>
    <t>1.1.3.</t>
  </si>
  <si>
    <t>1.2.</t>
  </si>
  <si>
    <t>1.2.1.</t>
  </si>
  <si>
    <t>1.2.2.</t>
  </si>
  <si>
    <t>1.2.3.</t>
  </si>
  <si>
    <t>1.2.4.</t>
  </si>
  <si>
    <t>1.2.5.</t>
  </si>
  <si>
    <t>2.1.</t>
  </si>
  <si>
    <t>2.1.1.</t>
  </si>
  <si>
    <t>2.1.2.</t>
  </si>
  <si>
    <t>2.1.3.</t>
  </si>
  <si>
    <t>2.1.4.</t>
  </si>
  <si>
    <t>2.2.</t>
  </si>
  <si>
    <t>2.2.1.</t>
  </si>
  <si>
    <t>2.2.2.</t>
  </si>
  <si>
    <t>2.2.3.</t>
  </si>
  <si>
    <t>2.2.4.</t>
  </si>
  <si>
    <t>2.2.5.</t>
  </si>
  <si>
    <t>3.1.</t>
  </si>
  <si>
    <t>3.1.1.</t>
  </si>
  <si>
    <t>3.1.2.</t>
  </si>
  <si>
    <t>3.1.3.</t>
  </si>
  <si>
    <t>3.2.</t>
  </si>
  <si>
    <t>3.2.1.</t>
  </si>
  <si>
    <t>3.2.2.</t>
  </si>
  <si>
    <t>3.2.3.</t>
  </si>
  <si>
    <t>3.2.4.</t>
  </si>
  <si>
    <t>3.2.5.</t>
  </si>
  <si>
    <t>4.1.</t>
  </si>
  <si>
    <t>4.1.1.</t>
  </si>
  <si>
    <t>4.1.2.</t>
  </si>
  <si>
    <t>4.1.3.</t>
  </si>
  <si>
    <t>4.2.</t>
  </si>
  <si>
    <t>4.2.2.</t>
  </si>
  <si>
    <t>4.2.3.</t>
  </si>
  <si>
    <t>4.2.4.</t>
  </si>
  <si>
    <t>4.2.5.</t>
  </si>
  <si>
    <t>до Порядку розроблення, погодження та затвердження інвестиційних програм суб'єктів господарювання у сфері теплопостачання, ліцензування діяльності яких здійснюють Рада міністрів Автономної Республіки Крим, обласні, Київська та Севастопольська міські державні адміністрації</t>
  </si>
  <si>
    <t>(підпункт 4 пункту 2 розділу II)</t>
  </si>
  <si>
    <t>1.2.1.1.</t>
  </si>
  <si>
    <t>Система керування насосами  QFDS 2x37.00кВт/2ACQ-D-SP-GKV, 3x400 B (з комплектом датчиків) , кабель ВВГнг 4х25 - 30м</t>
  </si>
  <si>
    <t>1.2.1.2.</t>
  </si>
  <si>
    <t>Улаштування автоматичного погодного регулювання відпуску  теплової енергії з котельні Богушевича,2а</t>
  </si>
  <si>
    <t>Електронний регулятор ECL Comfort 210, клапан  DANFOSS VF2 Dn50 з електроприводом AMV 435, клапан  DANFOSS VF2 Dn100 з електроприводом AMV 655,  комплект датчиків температури.</t>
  </si>
  <si>
    <t>1.2.1.3.</t>
  </si>
  <si>
    <t>1.2.1.4.</t>
  </si>
  <si>
    <t>Заміна димососу ДН-17  котла ПТВМ-30м на котельні Шевченка,105</t>
  </si>
  <si>
    <t>Димосос ДН 17 з електродвигуном, виконання №3</t>
  </si>
  <si>
    <t>Система керування  QFDS 2x55.00кВт/2ACQ-D-SP-GKV, 3x400 B, комплект  датчиків УЗОР-ДНТ - 2 од. , кабель ВВГнг 4х95 - 130 м</t>
  </si>
  <si>
    <t>Система керування  QFDS 2x55.00кВт/2ACQ-D-SP-GKV, 3x400 B, комплект  датчиків УЗОР-ДНТ - 2 од , кабель ВВГнг 4х95 - 120 м</t>
  </si>
  <si>
    <t>2.2.1.1.</t>
  </si>
  <si>
    <t>2.2.1.2.</t>
  </si>
  <si>
    <t>2.2.1.3.</t>
  </si>
  <si>
    <t>Насоси LOVARA 5SV02 F 0,37 кВт - 2 од., частотник Danfoss Micro Drive FC51 0.37 кВт 3-ф/380 - 2 од, датчики тиску - 3 од.</t>
  </si>
  <si>
    <t>2.2.1.4</t>
  </si>
  <si>
    <t>Заміна насосів ГВП LOVARA 10SV04F 1,5кВт   на насоси LOVARA 5SV02F 0,37кВт на ЦТП №4 з улаштуванням частотного регулювання</t>
  </si>
  <si>
    <t>Насоси LOVARA 5SV02 F 0,37 кВт - 2 од., частотник Danfoss Micro Drive FC51 0.37 кВт 3-ф/380 - 2 од., датчики тиску -3 од.</t>
  </si>
  <si>
    <t>Улаштування частотного регулювання насосів ГВП LOVARA 10SV04F 1,5 кВт на ЦТП №2.(1)</t>
  </si>
  <si>
    <t>Заміна насосів ГВП  К45/30 7,5кВт на насоси LOVARA 5SV02F 0,37кВт на ЦТП №5 з улаштуванням частотного регулювання</t>
  </si>
  <si>
    <t>2.2.1.5</t>
  </si>
  <si>
    <t>Улаштування частотного регулювання насосів ГВП LOVARA 10SV04F 1,5 кВт на ЦТП №2.(2)</t>
  </si>
  <si>
    <t>1.1.3.1.</t>
  </si>
  <si>
    <t>Робочий проект</t>
  </si>
  <si>
    <t>2.2.1.7</t>
  </si>
  <si>
    <t>2.2.1.6</t>
  </si>
  <si>
    <t>2.2.1.8</t>
  </si>
  <si>
    <t>4.1.2.1.</t>
  </si>
  <si>
    <t>Улаштування вузла обліку тепла і води в житловому будинку Березанська,8в</t>
  </si>
  <si>
    <t>Лічильник тепла двоканальний Ду25, 1 одиниця, запірна арматура, фланці, антивандальна шафа, тощо</t>
  </si>
  <si>
    <t xml:space="preserve"> Улаштування частотного регулювання приводами вентиляторів ДН-12,5 котла ПТВМ-30м на котельні Шевченка,105</t>
  </si>
  <si>
    <t xml:space="preserve"> Улаштування частотного регулювання приводами димососів ДН-17  котла ПТВМ-30м на котельні Шевченка,105</t>
  </si>
  <si>
    <t xml:space="preserve">Виготовлення проектно кошторисної документації Технічне переоснащення існуючої котельні по вул. Покровська,2 в м.Ніжині Чернігівської області. (з використанням конденсаційних газових котлів загальною потужністю 4 МВт ) </t>
  </si>
  <si>
    <t>4.1.2.2.</t>
  </si>
  <si>
    <t>Улаштування вузла обліку тепла і води в житловому будинку Березанська,8А</t>
  </si>
  <si>
    <t>Лічильник тепла двоканальний Ду50, 1 одиниця, запірна арматура, фланці, антивандальна шафа, тощо</t>
  </si>
  <si>
    <t>Частотний регулятор Danfoss Micro Drive FC51 1,5 кВт 3-ф/380 - 2 од., датчики тиску -3 од.</t>
  </si>
  <si>
    <t>1.1.1.1.</t>
  </si>
  <si>
    <t xml:space="preserve">Технічне переоснащення існуючої котельні по вул. Франка,89в в м.Ніжині Чернігівської області. (з використанням конденсаційних газових котлів загальною потужністю 0,08 МВт ) </t>
  </si>
  <si>
    <t>1 котельня 0,08 МВТ</t>
  </si>
  <si>
    <t>Улаштування регулювання витрати теплоносія на котельні Богушевича,2а шляхом встановлення частотного регулювання приводів насосів LOVARA FHE 100-200/370</t>
  </si>
  <si>
    <t>2.2.1.9</t>
  </si>
  <si>
    <t>Заміна насосів ГВП  LOVARA 10SV04F 1,5кВт на насоси LOVARA 5SV02F 0,37кВт на ЦТП №7 з улаштуванням частотного регулювання</t>
  </si>
  <si>
    <t>Насоси LOVARA 22НV01 F 1,1 кВт - 2 од., частотник Danfoss Micro Drive FC51 1,5 кВт 3-ф/380 - 2 од., датчики тиску -3 од.</t>
  </si>
  <si>
    <t>Заміна насосів  ГВП LOVARA FHE 50-200/110/P 11 кВт на насоси LOVARA 22НV01F 1,1 кВт на ЦТП №3  з улаштуванням частотного регулювання</t>
  </si>
  <si>
    <t>Заміна насосів ГВП К45/55а 15 кВт   на насоси LOVARA 22НV01F 1,1 кВт на ЦТП №6 з улаштуванням частотного регулювання</t>
  </si>
  <si>
    <t>Заміна насосів ГВП LOVARA  FHE 40-160/40/P 4 кВт   на насоси LOVARA 22НV01F 1,1 кВт на ЦТП №1 з улаштуванням частотного регулювання</t>
  </si>
  <si>
    <t>Фінансовий план використання коштів для виконання інвестиційної програми та їх урахування у структурі тарифів на 12 місяців</t>
  </si>
  <si>
    <t>отри-</t>
  </si>
  <si>
    <t>мані у плано-</t>
  </si>
  <si>
    <t>ваному періоді позич-</t>
  </si>
  <si>
    <t>кові кошти фінан-</t>
  </si>
  <si>
    <t>сових уста-</t>
  </si>
  <si>
    <t>нов, що підля-</t>
  </si>
  <si>
    <t>гають повер-</t>
  </si>
  <si>
    <t>ненню</t>
  </si>
  <si>
    <t>Отримані у планованому періоді позичкові кошти фінансових установ, що підлягають поверненню</t>
  </si>
  <si>
    <t>отримані у плонованому періоді бюджетні кошти, що не підлягають поверненню</t>
  </si>
  <si>
    <t>Інші залучені кошти отримані у планованому періоді, з них:</t>
  </si>
  <si>
    <t>Підлягають поверненню</t>
  </si>
  <si>
    <t>Не підлягають поверненню</t>
  </si>
  <si>
    <t>Графік здійснення заходів та використання коштів на планований  період тис. грн (без ПДВ)</t>
  </si>
  <si>
    <t>ІІІ квартал 2021 року</t>
  </si>
  <si>
    <t>IV квартал 2021 року</t>
  </si>
  <si>
    <t>І квартал 2022 року</t>
  </si>
  <si>
    <t>ІІ квартал 2022 року</t>
  </si>
  <si>
    <t>Сума позичкових коштів та відсотків за їх використання, що підлягають поверненню у планованому періоді, тис. грн (без ПДВ)</t>
  </si>
  <si>
    <t>Сума інших залучених коштів , що підлягають поверненню у планованому періоді, тис. грн (без ПДВ)</t>
  </si>
  <si>
    <t>Кошти, що враховуються в структурі тарифів, гр.5+гр.6+гр.11+гр.12, тис. грн (без ПДВ)</t>
  </si>
  <si>
    <r>
      <t xml:space="preserve">___________                      </t>
    </r>
    <r>
      <rPr>
        <u/>
        <sz val="11"/>
        <color theme="1"/>
        <rFont val="Times New Roman"/>
        <family val="1"/>
        <charset val="204"/>
      </rPr>
      <t>Любов ІСАЄНКО</t>
    </r>
    <r>
      <rPr>
        <sz val="11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(підпис)  </t>
    </r>
    <r>
      <rPr>
        <sz val="11"/>
        <color theme="1"/>
        <rFont val="Times New Roman"/>
        <family val="1"/>
        <charset val="204"/>
      </rPr>
      <t>                             </t>
    </r>
    <r>
      <rPr>
        <sz val="9"/>
        <color theme="1"/>
        <rFont val="Times New Roman"/>
        <family val="1"/>
        <charset val="204"/>
      </rPr>
      <t>(Власне ім'я ПРІЗВИЩЕ)</t>
    </r>
  </si>
  <si>
    <t>Додаток 4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</si>
</sst>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top" wrapText="1"/>
    </xf>
    <xf numFmtId="16" fontId="5" fillId="0" borderId="1" xfId="0" applyNumberFormat="1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1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5" fillId="0" borderId="0" xfId="0" applyFont="1"/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3" fillId="0" borderId="0" xfId="0" applyFont="1" applyFill="1"/>
    <xf numFmtId="0" fontId="1" fillId="0" borderId="0" xfId="0" applyFont="1"/>
    <xf numFmtId="0" fontId="9" fillId="0" borderId="3" xfId="0" applyFont="1" applyFill="1" applyBorder="1" applyAlignment="1">
      <alignment horizontal="center" vertical="top" wrapText="1"/>
    </xf>
    <xf numFmtId="2" fontId="0" fillId="0" borderId="0" xfId="0" applyNumberFormat="1"/>
    <xf numFmtId="0" fontId="1" fillId="0" borderId="0" xfId="0" applyFont="1" applyAlignment="1"/>
    <xf numFmtId="0" fontId="1" fillId="0" borderId="0" xfId="0" applyFont="1" applyAlignment="1">
      <alignment vertical="top" wrapText="1"/>
    </xf>
    <xf numFmtId="0" fontId="0" fillId="0" borderId="0" xfId="0" applyAlignment="1"/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/>
    <xf numFmtId="0" fontId="19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top" wrapText="1"/>
    </xf>
    <xf numFmtId="2" fontId="21" fillId="0" borderId="0" xfId="0" applyNumberFormat="1" applyFont="1" applyAlignment="1">
      <alignment horizontal="center"/>
    </xf>
    <xf numFmtId="2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center" vertical="top" wrapText="1"/>
    </xf>
    <xf numFmtId="1" fontId="19" fillId="0" borderId="1" xfId="0" applyNumberFormat="1" applyFont="1" applyFill="1" applyBorder="1" applyAlignment="1">
      <alignment horizontal="center" vertical="center"/>
    </xf>
    <xf numFmtId="0" fontId="21" fillId="0" borderId="0" xfId="0" applyFont="1"/>
    <xf numFmtId="2" fontId="7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7" fillId="0" borderId="2" xfId="0" applyFont="1" applyBorder="1" applyAlignment="1">
      <alignment vertical="center" textRotation="90" wrapText="1"/>
    </xf>
    <xf numFmtId="0" fontId="7" fillId="0" borderId="0" xfId="0" applyFont="1" applyAlignment="1">
      <alignment vertical="center" textRotation="90" wrapText="1"/>
    </xf>
    <xf numFmtId="0" fontId="18" fillId="0" borderId="0" xfId="0" applyFont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2" fontId="19" fillId="0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66"/>
  <sheetViews>
    <sheetView tabSelected="1" topLeftCell="A121" zoomScaleNormal="100" workbookViewId="0">
      <selection activeCell="B131" sqref="B131"/>
    </sheetView>
  </sheetViews>
  <sheetFormatPr defaultRowHeight="15"/>
  <cols>
    <col min="1" max="1" width="6.140625" customWidth="1"/>
    <col min="2" max="2" width="22.7109375" customWidth="1"/>
    <col min="3" max="3" width="18.85546875" customWidth="1"/>
    <col min="4" max="4" width="9.42578125" bestFit="1" customWidth="1"/>
    <col min="5" max="6" width="9.140625" customWidth="1"/>
    <col min="7" max="7" width="12.85546875" customWidth="1"/>
    <col min="8" max="8" width="11.28515625" customWidth="1"/>
    <col min="9" max="10" width="9.140625" customWidth="1"/>
    <col min="11" max="11" width="9.85546875" customWidth="1"/>
    <col min="12" max="13" width="9.140625" customWidth="1"/>
    <col min="14" max="14" width="9.42578125" bestFit="1" customWidth="1"/>
    <col min="15" max="15" width="9.28515625" bestFit="1" customWidth="1"/>
    <col min="16" max="16" width="9.42578125" bestFit="1" customWidth="1"/>
    <col min="17" max="17" width="9" customWidth="1"/>
    <col min="18" max="18" width="9.28515625" bestFit="1" customWidth="1"/>
    <col min="19" max="19" width="10" bestFit="1" customWidth="1"/>
    <col min="21" max="21" width="10" bestFit="1" customWidth="1"/>
    <col min="23" max="23" width="9.140625" customWidth="1"/>
  </cols>
  <sheetData>
    <row r="1" spans="1:24" ht="15.75">
      <c r="Q1" s="42"/>
      <c r="R1" s="95" t="s">
        <v>213</v>
      </c>
      <c r="S1" s="95"/>
      <c r="T1" s="95"/>
      <c r="U1" s="95"/>
      <c r="V1" s="95"/>
      <c r="W1" s="95"/>
      <c r="X1" s="95"/>
    </row>
    <row r="2" spans="1:24" ht="31.5" customHeight="1">
      <c r="M2" s="85" t="s">
        <v>141</v>
      </c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</row>
    <row r="3" spans="1:24" ht="16.5" customHeight="1">
      <c r="A3" s="1"/>
      <c r="Q3" s="96" t="s">
        <v>142</v>
      </c>
      <c r="R3" s="96"/>
      <c r="S3" s="96"/>
      <c r="T3" s="96"/>
      <c r="U3" s="96"/>
      <c r="V3" s="96"/>
      <c r="W3" s="96"/>
      <c r="X3" s="48"/>
    </row>
    <row r="4" spans="1:24" ht="15.75" customHeight="1">
      <c r="A4" s="43"/>
      <c r="B4" s="74" t="s">
        <v>0</v>
      </c>
      <c r="C4" s="74"/>
      <c r="D4" s="74"/>
      <c r="E4" s="74"/>
      <c r="F4" s="74"/>
      <c r="H4" s="44"/>
      <c r="I4" s="44"/>
      <c r="J4" s="44"/>
      <c r="K4" s="44"/>
      <c r="L4" s="44"/>
      <c r="M4" s="44"/>
      <c r="N4" s="44"/>
      <c r="Q4" s="74" t="s">
        <v>1</v>
      </c>
      <c r="R4" s="74"/>
      <c r="S4" s="74"/>
      <c r="T4" s="74"/>
      <c r="U4" s="74"/>
      <c r="V4" s="74"/>
      <c r="W4" s="74"/>
      <c r="X4" s="43"/>
    </row>
    <row r="5" spans="1:24" ht="18.75" customHeight="1">
      <c r="A5" s="45"/>
      <c r="B5" s="93" t="s">
        <v>2</v>
      </c>
      <c r="C5" s="93"/>
      <c r="D5" s="93"/>
      <c r="E5" s="93"/>
      <c r="F5" s="22"/>
      <c r="Q5" s="97" t="s">
        <v>3</v>
      </c>
      <c r="R5" s="97"/>
      <c r="S5" s="97"/>
      <c r="T5" s="97"/>
      <c r="U5" s="97"/>
      <c r="V5" s="97"/>
      <c r="W5" s="97"/>
      <c r="X5" s="46"/>
    </row>
    <row r="6" spans="1:24" ht="15" customHeight="1">
      <c r="A6" s="45"/>
      <c r="B6" s="94"/>
      <c r="C6" s="94"/>
      <c r="D6" s="94"/>
      <c r="E6" s="94"/>
      <c r="F6" s="22"/>
      <c r="Q6" s="98" t="s">
        <v>4</v>
      </c>
      <c r="R6" s="98"/>
      <c r="S6" s="98"/>
      <c r="T6" s="98"/>
      <c r="U6" s="98"/>
      <c r="V6" s="98"/>
      <c r="W6" s="98"/>
      <c r="X6" s="47"/>
    </row>
    <row r="7" spans="1:24" ht="36.75" customHeight="1">
      <c r="A7" s="43"/>
      <c r="B7" s="74" t="s">
        <v>5</v>
      </c>
      <c r="C7" s="74"/>
      <c r="D7" s="74"/>
      <c r="E7" s="74"/>
      <c r="F7" s="22"/>
      <c r="Q7" s="22"/>
      <c r="R7" s="22"/>
      <c r="S7" s="74" t="s">
        <v>212</v>
      </c>
      <c r="T7" s="74"/>
      <c r="U7" s="74"/>
      <c r="V7" s="74"/>
      <c r="W7" s="74"/>
      <c r="X7" s="43"/>
    </row>
    <row r="8" spans="1:24" ht="28.5" customHeight="1">
      <c r="A8" s="47"/>
      <c r="B8" s="74" t="s">
        <v>6</v>
      </c>
      <c r="C8" s="74"/>
      <c r="D8" s="74"/>
      <c r="E8" s="74"/>
      <c r="F8" s="22"/>
      <c r="Q8" s="22"/>
      <c r="R8" s="22"/>
      <c r="S8" s="74" t="s">
        <v>7</v>
      </c>
      <c r="T8" s="74"/>
      <c r="U8" s="74"/>
      <c r="V8" s="74"/>
      <c r="W8" s="74"/>
      <c r="X8" s="43"/>
    </row>
    <row r="9" spans="1:24" ht="18.75" customHeight="1">
      <c r="A9" s="83" t="s">
        <v>190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</row>
    <row r="11" spans="1:24" ht="15.75">
      <c r="A11" s="84" t="s">
        <v>8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</row>
    <row r="12" spans="1:24">
      <c r="A12" s="89" t="s">
        <v>9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</row>
    <row r="14" spans="1:24" ht="51" customHeight="1">
      <c r="A14" s="75" t="s">
        <v>10</v>
      </c>
      <c r="B14" s="76" t="s">
        <v>11</v>
      </c>
      <c r="C14" s="76" t="s">
        <v>12</v>
      </c>
      <c r="D14" s="75" t="s">
        <v>13</v>
      </c>
      <c r="E14" s="75"/>
      <c r="F14" s="75"/>
      <c r="G14" s="75"/>
      <c r="H14" s="75"/>
      <c r="I14" s="75"/>
      <c r="J14" s="75"/>
      <c r="K14" s="71" t="s">
        <v>209</v>
      </c>
      <c r="L14" s="71" t="s">
        <v>210</v>
      </c>
      <c r="M14" s="71" t="s">
        <v>211</v>
      </c>
      <c r="N14" s="75" t="s">
        <v>14</v>
      </c>
      <c r="O14" s="75"/>
      <c r="P14" s="75" t="s">
        <v>204</v>
      </c>
      <c r="Q14" s="75"/>
      <c r="R14" s="75"/>
      <c r="S14" s="75"/>
      <c r="T14" s="76" t="s">
        <v>15</v>
      </c>
      <c r="U14" s="76" t="s">
        <v>16</v>
      </c>
      <c r="V14" s="76" t="s">
        <v>17</v>
      </c>
      <c r="W14" s="76" t="s">
        <v>18</v>
      </c>
      <c r="X14" s="76" t="s">
        <v>19</v>
      </c>
    </row>
    <row r="15" spans="1:24" ht="15" customHeight="1">
      <c r="A15" s="75"/>
      <c r="B15" s="76"/>
      <c r="C15" s="76"/>
      <c r="D15" s="76" t="s">
        <v>20</v>
      </c>
      <c r="E15" s="75" t="s">
        <v>21</v>
      </c>
      <c r="F15" s="75"/>
      <c r="G15" s="75"/>
      <c r="H15" s="75"/>
      <c r="I15" s="75"/>
      <c r="J15" s="75"/>
      <c r="K15" s="72"/>
      <c r="L15" s="72"/>
      <c r="M15" s="72"/>
      <c r="N15" s="76" t="s">
        <v>22</v>
      </c>
      <c r="O15" s="76" t="s">
        <v>23</v>
      </c>
      <c r="P15" s="76" t="s">
        <v>205</v>
      </c>
      <c r="Q15" s="71" t="s">
        <v>206</v>
      </c>
      <c r="R15" s="71" t="s">
        <v>207</v>
      </c>
      <c r="S15" s="76" t="s">
        <v>208</v>
      </c>
      <c r="T15" s="76"/>
      <c r="U15" s="76"/>
      <c r="V15" s="76"/>
      <c r="W15" s="76"/>
      <c r="X15" s="76"/>
    </row>
    <row r="16" spans="1:24" ht="59.25" customHeight="1">
      <c r="A16" s="75"/>
      <c r="B16" s="76"/>
      <c r="C16" s="76"/>
      <c r="D16" s="76"/>
      <c r="E16" s="76" t="s">
        <v>24</v>
      </c>
      <c r="F16" s="76" t="s">
        <v>25</v>
      </c>
      <c r="G16" s="71" t="s">
        <v>199</v>
      </c>
      <c r="H16" s="77" t="s">
        <v>200</v>
      </c>
      <c r="I16" s="79" t="s">
        <v>201</v>
      </c>
      <c r="J16" s="80"/>
      <c r="K16" s="72"/>
      <c r="L16" s="72"/>
      <c r="M16" s="72"/>
      <c r="N16" s="76"/>
      <c r="O16" s="76"/>
      <c r="P16" s="76"/>
      <c r="Q16" s="72"/>
      <c r="R16" s="72"/>
      <c r="S16" s="76"/>
      <c r="T16" s="76"/>
      <c r="U16" s="76"/>
      <c r="V16" s="76"/>
      <c r="W16" s="76"/>
      <c r="X16" s="76"/>
    </row>
    <row r="17" spans="1:24" ht="118.5" customHeight="1">
      <c r="A17" s="75"/>
      <c r="B17" s="76"/>
      <c r="C17" s="76"/>
      <c r="D17" s="76"/>
      <c r="E17" s="76"/>
      <c r="F17" s="76"/>
      <c r="G17" s="73"/>
      <c r="H17" s="78"/>
      <c r="I17" s="29" t="s">
        <v>202</v>
      </c>
      <c r="J17" s="29" t="s">
        <v>203</v>
      </c>
      <c r="K17" s="73"/>
      <c r="L17" s="73"/>
      <c r="M17" s="73"/>
      <c r="N17" s="76"/>
      <c r="O17" s="76"/>
      <c r="P17" s="76"/>
      <c r="Q17" s="73"/>
      <c r="R17" s="73"/>
      <c r="S17" s="76"/>
      <c r="T17" s="76"/>
      <c r="U17" s="76"/>
      <c r="V17" s="76"/>
      <c r="W17" s="76"/>
      <c r="X17" s="76"/>
    </row>
    <row r="18" spans="1:24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  <c r="K18" s="5">
        <v>11</v>
      </c>
      <c r="L18" s="5">
        <v>12</v>
      </c>
      <c r="M18" s="5">
        <v>13</v>
      </c>
      <c r="N18" s="5">
        <v>14</v>
      </c>
      <c r="O18" s="40">
        <v>15</v>
      </c>
      <c r="P18" s="40">
        <v>16</v>
      </c>
      <c r="Q18" s="40">
        <v>17</v>
      </c>
      <c r="R18" s="31">
        <v>18</v>
      </c>
      <c r="S18" s="5">
        <v>19</v>
      </c>
      <c r="T18" s="5">
        <v>20</v>
      </c>
      <c r="U18" s="5">
        <v>21</v>
      </c>
      <c r="V18" s="5">
        <v>22</v>
      </c>
      <c r="W18" s="5">
        <v>23</v>
      </c>
      <c r="X18" s="5">
        <v>24</v>
      </c>
    </row>
    <row r="19" spans="1:24">
      <c r="A19" s="5" t="s">
        <v>26</v>
      </c>
      <c r="B19" s="82" t="s">
        <v>27</v>
      </c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</row>
    <row r="20" spans="1:24">
      <c r="A20" s="6" t="s">
        <v>101</v>
      </c>
      <c r="B20" s="82" t="s">
        <v>28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</row>
    <row r="21" spans="1:24">
      <c r="A21" s="6" t="s">
        <v>102</v>
      </c>
      <c r="B21" s="81" t="s">
        <v>29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</row>
    <row r="22" spans="1:24" ht="112.5" customHeight="1">
      <c r="A22" s="24" t="s">
        <v>180</v>
      </c>
      <c r="B22" s="26" t="s">
        <v>181</v>
      </c>
      <c r="C22" s="23" t="s">
        <v>182</v>
      </c>
      <c r="D22" s="101">
        <v>331.97</v>
      </c>
      <c r="E22" s="49" t="s">
        <v>30</v>
      </c>
      <c r="F22" s="49" t="s">
        <v>30</v>
      </c>
      <c r="G22" s="49" t="s">
        <v>30</v>
      </c>
      <c r="H22" s="49" t="s">
        <v>30</v>
      </c>
      <c r="I22" s="49" t="s">
        <v>30</v>
      </c>
      <c r="J22" s="49" t="s">
        <v>30</v>
      </c>
      <c r="K22" s="49"/>
      <c r="L22" s="49"/>
      <c r="M22" s="49"/>
      <c r="N22" s="49">
        <v>231.97</v>
      </c>
      <c r="O22" s="49">
        <v>100</v>
      </c>
      <c r="P22" s="49">
        <f>O22</f>
        <v>100</v>
      </c>
      <c r="Q22" s="49">
        <f>N22</f>
        <v>231.97</v>
      </c>
      <c r="R22" s="49"/>
      <c r="S22" s="49"/>
      <c r="T22" s="50">
        <f>D22/X22*12</f>
        <v>113.17159090909092</v>
      </c>
      <c r="U22" s="49"/>
      <c r="V22" s="49">
        <v>5.17</v>
      </c>
      <c r="W22" s="49">
        <v>0</v>
      </c>
      <c r="X22" s="49">
        <v>35.200000000000003</v>
      </c>
    </row>
    <row r="23" spans="1:24" ht="15.75">
      <c r="A23" s="81" t="s">
        <v>31</v>
      </c>
      <c r="B23" s="81"/>
      <c r="C23" s="81"/>
      <c r="D23" s="51">
        <f>D22</f>
        <v>331.97</v>
      </c>
      <c r="E23" s="51" t="s">
        <v>30</v>
      </c>
      <c r="F23" s="51" t="s">
        <v>30</v>
      </c>
      <c r="G23" s="51"/>
      <c r="H23" s="51"/>
      <c r="I23" s="51"/>
      <c r="J23" s="51"/>
      <c r="K23" s="51"/>
      <c r="L23" s="51"/>
      <c r="M23" s="51"/>
      <c r="N23" s="51">
        <f t="shared" ref="N23:S23" si="0">N22</f>
        <v>231.97</v>
      </c>
      <c r="O23" s="51">
        <f t="shared" si="0"/>
        <v>100</v>
      </c>
      <c r="P23" s="51">
        <f t="shared" si="0"/>
        <v>100</v>
      </c>
      <c r="Q23" s="51">
        <f t="shared" si="0"/>
        <v>231.97</v>
      </c>
      <c r="R23" s="51">
        <f t="shared" si="0"/>
        <v>0</v>
      </c>
      <c r="S23" s="51">
        <f t="shared" si="0"/>
        <v>0</v>
      </c>
      <c r="T23" s="50">
        <f>D23/X23*12</f>
        <v>113.17159090909092</v>
      </c>
      <c r="U23" s="51"/>
      <c r="V23" s="51">
        <f t="shared" ref="V23:X23" si="1">V22</f>
        <v>5.17</v>
      </c>
      <c r="W23" s="51">
        <f t="shared" si="1"/>
        <v>0</v>
      </c>
      <c r="X23" s="51">
        <f t="shared" si="1"/>
        <v>35.200000000000003</v>
      </c>
    </row>
    <row r="24" spans="1:24">
      <c r="A24" s="9" t="s">
        <v>103</v>
      </c>
      <c r="B24" s="81" t="s">
        <v>32</v>
      </c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</row>
    <row r="25" spans="1:24">
      <c r="A25" s="7"/>
      <c r="B25" s="7"/>
      <c r="C25" s="7"/>
      <c r="D25" s="7"/>
      <c r="E25" s="7" t="s">
        <v>30</v>
      </c>
      <c r="F25" s="7" t="s">
        <v>30</v>
      </c>
      <c r="G25" s="7" t="s">
        <v>30</v>
      </c>
      <c r="H25" s="7" t="s">
        <v>30</v>
      </c>
      <c r="I25" s="7" t="s">
        <v>30</v>
      </c>
      <c r="J25" s="7" t="s">
        <v>30</v>
      </c>
      <c r="K25" s="30"/>
      <c r="L25" s="30"/>
      <c r="M25" s="30"/>
      <c r="N25" s="7"/>
      <c r="O25" s="7"/>
      <c r="P25" s="8"/>
      <c r="Q25" s="8"/>
      <c r="R25" s="8"/>
      <c r="S25" s="7"/>
      <c r="T25" s="7"/>
      <c r="U25" s="7"/>
      <c r="V25" s="7"/>
      <c r="W25" s="7"/>
      <c r="X25" s="7"/>
    </row>
    <row r="26" spans="1:24">
      <c r="A26" s="81" t="s">
        <v>33</v>
      </c>
      <c r="B26" s="81"/>
      <c r="C26" s="81"/>
      <c r="D26" s="7"/>
      <c r="E26" s="7" t="s">
        <v>30</v>
      </c>
      <c r="F26" s="7" t="s">
        <v>30</v>
      </c>
      <c r="G26" s="7"/>
      <c r="H26" s="7"/>
      <c r="I26" s="7"/>
      <c r="J26" s="7"/>
      <c r="K26" s="30"/>
      <c r="L26" s="30"/>
      <c r="M26" s="30"/>
      <c r="N26" s="7"/>
      <c r="O26" s="7"/>
      <c r="P26" s="8"/>
      <c r="Q26" s="8"/>
      <c r="R26" s="8"/>
      <c r="S26" s="7"/>
      <c r="T26" s="7"/>
      <c r="U26" s="7"/>
      <c r="V26" s="7"/>
      <c r="W26" s="7"/>
      <c r="X26" s="7"/>
    </row>
    <row r="27" spans="1:24">
      <c r="A27" s="9" t="s">
        <v>104</v>
      </c>
      <c r="B27" s="81" t="s">
        <v>34</v>
      </c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</row>
    <row r="28" spans="1:24" ht="168" customHeight="1">
      <c r="A28" s="15" t="s">
        <v>165</v>
      </c>
      <c r="B28" s="23" t="s">
        <v>175</v>
      </c>
      <c r="C28" s="17" t="s">
        <v>166</v>
      </c>
      <c r="D28" s="52">
        <f>399.4</f>
        <v>399.4</v>
      </c>
      <c r="E28" s="53" t="s">
        <v>30</v>
      </c>
      <c r="F28" s="53" t="s">
        <v>30</v>
      </c>
      <c r="G28" s="53" t="s">
        <v>30</v>
      </c>
      <c r="H28" s="53" t="s">
        <v>30</v>
      </c>
      <c r="I28" s="53" t="s">
        <v>30</v>
      </c>
      <c r="J28" s="53" t="s">
        <v>30</v>
      </c>
      <c r="K28" s="53"/>
      <c r="L28" s="53"/>
      <c r="M28" s="53"/>
      <c r="N28" s="53">
        <v>0</v>
      </c>
      <c r="O28" s="52">
        <f>D28</f>
        <v>399.4</v>
      </c>
      <c r="P28" s="52"/>
      <c r="Q28" s="54"/>
      <c r="R28" s="54"/>
      <c r="S28" s="52">
        <f>O28</f>
        <v>399.4</v>
      </c>
      <c r="T28" s="53"/>
      <c r="U28" s="53"/>
      <c r="V28" s="53"/>
      <c r="W28" s="53"/>
      <c r="X28" s="53"/>
    </row>
    <row r="29" spans="1:24" ht="15.75">
      <c r="A29" s="81" t="s">
        <v>35</v>
      </c>
      <c r="B29" s="81"/>
      <c r="C29" s="81"/>
      <c r="D29" s="55">
        <f>D28</f>
        <v>399.4</v>
      </c>
      <c r="E29" s="51" t="s">
        <v>30</v>
      </c>
      <c r="F29" s="51" t="s">
        <v>30</v>
      </c>
      <c r="G29" s="53" t="s">
        <v>30</v>
      </c>
      <c r="H29" s="53" t="s">
        <v>30</v>
      </c>
      <c r="I29" s="53" t="s">
        <v>30</v>
      </c>
      <c r="J29" s="53" t="s">
        <v>30</v>
      </c>
      <c r="K29" s="53"/>
      <c r="L29" s="53"/>
      <c r="M29" s="53"/>
      <c r="N29" s="51">
        <f>N28</f>
        <v>0</v>
      </c>
      <c r="O29" s="56">
        <f>O28</f>
        <v>399.4</v>
      </c>
      <c r="P29" s="55">
        <f t="shared" ref="P29:S29" si="2">P28</f>
        <v>0</v>
      </c>
      <c r="Q29" s="55">
        <f t="shared" si="2"/>
        <v>0</v>
      </c>
      <c r="R29" s="55">
        <f t="shared" si="2"/>
        <v>0</v>
      </c>
      <c r="S29" s="55">
        <f t="shared" si="2"/>
        <v>399.4</v>
      </c>
      <c r="T29" s="51"/>
      <c r="U29" s="51"/>
      <c r="V29" s="51"/>
      <c r="W29" s="51"/>
      <c r="X29" s="51"/>
    </row>
    <row r="30" spans="1:24" ht="15.75">
      <c r="A30" s="81" t="s">
        <v>36</v>
      </c>
      <c r="B30" s="81"/>
      <c r="C30" s="81"/>
      <c r="D30" s="51">
        <f>D23+D26+D29</f>
        <v>731.37</v>
      </c>
      <c r="E30" s="51" t="s">
        <v>30</v>
      </c>
      <c r="F30" s="51" t="s">
        <v>30</v>
      </c>
      <c r="G30" s="53" t="s">
        <v>30</v>
      </c>
      <c r="H30" s="53" t="s">
        <v>30</v>
      </c>
      <c r="I30" s="53" t="s">
        <v>30</v>
      </c>
      <c r="J30" s="53" t="s">
        <v>30</v>
      </c>
      <c r="K30" s="53"/>
      <c r="L30" s="53"/>
      <c r="M30" s="53"/>
      <c r="N30" s="51">
        <f>N23+N26+N29</f>
        <v>231.97</v>
      </c>
      <c r="O30" s="55">
        <f>O23+O26+O29</f>
        <v>499.4</v>
      </c>
      <c r="P30" s="55">
        <f>P23+P26+P29</f>
        <v>100</v>
      </c>
      <c r="Q30" s="55">
        <f t="shared" ref="Q30:S30" si="3">Q23+Q26+Q29</f>
        <v>231.97</v>
      </c>
      <c r="R30" s="55">
        <f t="shared" si="3"/>
        <v>0</v>
      </c>
      <c r="S30" s="55">
        <f t="shared" si="3"/>
        <v>399.4</v>
      </c>
      <c r="T30" s="50"/>
      <c r="U30" s="51"/>
      <c r="V30" s="51">
        <f>V23+V26+V29</f>
        <v>5.17</v>
      </c>
      <c r="W30" s="51"/>
      <c r="X30" s="51">
        <f>X23+X26+X29</f>
        <v>35.200000000000003</v>
      </c>
    </row>
    <row r="31" spans="1:24">
      <c r="A31" s="10" t="s">
        <v>105</v>
      </c>
      <c r="B31" s="82" t="s">
        <v>37</v>
      </c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</row>
    <row r="32" spans="1:24">
      <c r="A32" s="9" t="s">
        <v>106</v>
      </c>
      <c r="B32" s="81" t="s">
        <v>29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</row>
    <row r="33" spans="1:27" ht="140.25">
      <c r="A33" s="14" t="s">
        <v>143</v>
      </c>
      <c r="B33" s="13" t="s">
        <v>146</v>
      </c>
      <c r="C33" s="36" t="s">
        <v>147</v>
      </c>
      <c r="D33" s="99">
        <v>107.6</v>
      </c>
      <c r="E33" s="49" t="s">
        <v>30</v>
      </c>
      <c r="F33" s="49" t="s">
        <v>30</v>
      </c>
      <c r="G33" s="49" t="s">
        <v>30</v>
      </c>
      <c r="H33" s="49" t="s">
        <v>30</v>
      </c>
      <c r="I33" s="49" t="s">
        <v>30</v>
      </c>
      <c r="J33" s="49" t="s">
        <v>30</v>
      </c>
      <c r="K33" s="49"/>
      <c r="L33" s="49"/>
      <c r="M33" s="49"/>
      <c r="N33" s="57">
        <f>D33</f>
        <v>107.6</v>
      </c>
      <c r="O33" s="57">
        <v>0</v>
      </c>
      <c r="P33" s="57">
        <f>N33</f>
        <v>107.6</v>
      </c>
      <c r="Q33" s="58"/>
      <c r="R33" s="58"/>
      <c r="S33" s="49"/>
      <c r="T33" s="50">
        <f>D33/X33*12</f>
        <v>10.412903225806451</v>
      </c>
      <c r="U33" s="59"/>
      <c r="V33" s="57">
        <v>18.2</v>
      </c>
      <c r="W33" s="49"/>
      <c r="X33" s="57">
        <v>124</v>
      </c>
      <c r="AA33" s="39" t="s">
        <v>191</v>
      </c>
    </row>
    <row r="34" spans="1:27" ht="45.75" customHeight="1">
      <c r="A34" s="14" t="s">
        <v>145</v>
      </c>
      <c r="B34" s="11" t="s">
        <v>150</v>
      </c>
      <c r="C34" s="36" t="s">
        <v>151</v>
      </c>
      <c r="D34" s="100">
        <v>381</v>
      </c>
      <c r="E34" s="49" t="s">
        <v>30</v>
      </c>
      <c r="F34" s="49" t="s">
        <v>30</v>
      </c>
      <c r="G34" s="49" t="s">
        <v>30</v>
      </c>
      <c r="H34" s="49" t="s">
        <v>30</v>
      </c>
      <c r="I34" s="49" t="s">
        <v>30</v>
      </c>
      <c r="J34" s="49" t="s">
        <v>30</v>
      </c>
      <c r="K34" s="49"/>
      <c r="L34" s="49"/>
      <c r="M34" s="49"/>
      <c r="N34" s="57">
        <f>D34</f>
        <v>381</v>
      </c>
      <c r="O34" s="57">
        <v>0</v>
      </c>
      <c r="P34" s="57"/>
      <c r="Q34" s="61"/>
      <c r="R34" s="61">
        <f>N34</f>
        <v>381</v>
      </c>
      <c r="S34" s="49"/>
      <c r="T34" s="50">
        <f>D34/X34*12</f>
        <v>58.020304568527919</v>
      </c>
      <c r="U34" s="59"/>
      <c r="V34" s="49">
        <v>9.06</v>
      </c>
      <c r="W34" s="49"/>
      <c r="X34" s="57">
        <v>78.8</v>
      </c>
      <c r="AA34" s="39" t="s">
        <v>192</v>
      </c>
    </row>
    <row r="35" spans="1:27" ht="109.5" customHeight="1">
      <c r="A35" s="14" t="s">
        <v>148</v>
      </c>
      <c r="B35" s="11" t="s">
        <v>173</v>
      </c>
      <c r="C35" s="37" t="s">
        <v>152</v>
      </c>
      <c r="D35" s="101">
        <f>225+12.95*2+1.094*130</f>
        <v>393.12</v>
      </c>
      <c r="E35" s="49" t="s">
        <v>30</v>
      </c>
      <c r="F35" s="49" t="s">
        <v>30</v>
      </c>
      <c r="G35" s="49" t="s">
        <v>30</v>
      </c>
      <c r="H35" s="49" t="s">
        <v>30</v>
      </c>
      <c r="I35" s="49" t="s">
        <v>30</v>
      </c>
      <c r="J35" s="49" t="s">
        <v>30</v>
      </c>
      <c r="K35" s="49"/>
      <c r="L35" s="49"/>
      <c r="M35" s="49"/>
      <c r="N35" s="49">
        <f>D35</f>
        <v>393.12</v>
      </c>
      <c r="O35" s="49">
        <v>0</v>
      </c>
      <c r="P35" s="49">
        <f>D35</f>
        <v>393.12</v>
      </c>
      <c r="Q35" s="58"/>
      <c r="R35" s="58"/>
      <c r="S35" s="49"/>
      <c r="T35" s="50">
        <f>D35/X35*12</f>
        <v>20.229159519725556</v>
      </c>
      <c r="U35" s="59"/>
      <c r="V35" s="60">
        <v>26.8</v>
      </c>
      <c r="W35" s="49"/>
      <c r="X35" s="57">
        <v>233.2</v>
      </c>
      <c r="AA35" s="39" t="s">
        <v>193</v>
      </c>
    </row>
    <row r="36" spans="1:27" ht="106.5" customHeight="1">
      <c r="A36" s="14" t="s">
        <v>149</v>
      </c>
      <c r="B36" s="11" t="s">
        <v>174</v>
      </c>
      <c r="C36" s="37" t="s">
        <v>153</v>
      </c>
      <c r="D36" s="101">
        <f>225+13.95*2+1.094*120</f>
        <v>384.18</v>
      </c>
      <c r="E36" s="49" t="s">
        <v>30</v>
      </c>
      <c r="F36" s="49" t="s">
        <v>30</v>
      </c>
      <c r="G36" s="49" t="s">
        <v>30</v>
      </c>
      <c r="H36" s="49" t="s">
        <v>30</v>
      </c>
      <c r="I36" s="49" t="s">
        <v>30</v>
      </c>
      <c r="J36" s="49" t="s">
        <v>30</v>
      </c>
      <c r="K36" s="49"/>
      <c r="L36" s="49"/>
      <c r="M36" s="49"/>
      <c r="N36" s="49">
        <f>D36</f>
        <v>384.18</v>
      </c>
      <c r="O36" s="49">
        <v>0</v>
      </c>
      <c r="P36" s="49"/>
      <c r="Q36" s="58"/>
      <c r="R36" s="58">
        <f>N36</f>
        <v>384.18</v>
      </c>
      <c r="S36" s="49"/>
      <c r="T36" s="50">
        <f>D36/X36*12</f>
        <v>16.382942430703626</v>
      </c>
      <c r="U36" s="59"/>
      <c r="V36" s="57">
        <v>34.700000000000003</v>
      </c>
      <c r="W36" s="49"/>
      <c r="X36" s="57">
        <v>281.39999999999998</v>
      </c>
      <c r="AA36" s="39" t="s">
        <v>194</v>
      </c>
    </row>
    <row r="37" spans="1:27" ht="15.75">
      <c r="A37" s="81" t="s">
        <v>38</v>
      </c>
      <c r="B37" s="81"/>
      <c r="C37" s="81"/>
      <c r="D37" s="51">
        <f>SUM(D33:D36)</f>
        <v>1265.9000000000001</v>
      </c>
      <c r="E37" s="51" t="s">
        <v>30</v>
      </c>
      <c r="F37" s="51" t="s">
        <v>30</v>
      </c>
      <c r="G37" s="51"/>
      <c r="H37" s="51"/>
      <c r="I37" s="51"/>
      <c r="J37" s="51"/>
      <c r="K37" s="51"/>
      <c r="L37" s="51"/>
      <c r="M37" s="51"/>
      <c r="N37" s="55">
        <f>SUM(N33:N36)</f>
        <v>1265.9000000000001</v>
      </c>
      <c r="O37" s="51">
        <f>SUM(O33:O36)</f>
        <v>0</v>
      </c>
      <c r="P37" s="51">
        <f>SUM(P33:P36)</f>
        <v>500.72</v>
      </c>
      <c r="Q37" s="51">
        <f t="shared" ref="Q37:S37" si="4">SUM(Q33:Q36)</f>
        <v>0</v>
      </c>
      <c r="R37" s="51">
        <f t="shared" si="4"/>
        <v>765.18000000000006</v>
      </c>
      <c r="S37" s="51">
        <f t="shared" si="4"/>
        <v>0</v>
      </c>
      <c r="T37" s="50">
        <f>D37/X37*12</f>
        <v>21.174797881237804</v>
      </c>
      <c r="U37" s="51"/>
      <c r="V37" s="51">
        <f>SUM(V33:V36)</f>
        <v>88.76</v>
      </c>
      <c r="W37" s="51"/>
      <c r="X37" s="55">
        <f>SUM(X33:X36)</f>
        <v>717.4</v>
      </c>
      <c r="AA37" s="39" t="s">
        <v>195</v>
      </c>
    </row>
    <row r="38" spans="1:27" ht="15.75">
      <c r="A38" s="9" t="s">
        <v>107</v>
      </c>
      <c r="B38" s="81" t="s">
        <v>32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AA38" s="39" t="s">
        <v>196</v>
      </c>
    </row>
    <row r="39" spans="1:27" ht="15.75">
      <c r="A39" s="7"/>
      <c r="B39" s="7"/>
      <c r="C39" s="7"/>
      <c r="D39" s="7"/>
      <c r="E39" s="7" t="s">
        <v>30</v>
      </c>
      <c r="F39" s="7" t="s">
        <v>30</v>
      </c>
      <c r="G39" s="7" t="s">
        <v>30</v>
      </c>
      <c r="H39" s="7" t="s">
        <v>30</v>
      </c>
      <c r="I39" s="7" t="s">
        <v>30</v>
      </c>
      <c r="J39" s="7" t="s">
        <v>30</v>
      </c>
      <c r="K39" s="30"/>
      <c r="L39" s="30"/>
      <c r="M39" s="30"/>
      <c r="N39" s="7"/>
      <c r="O39" s="7"/>
      <c r="P39" s="8"/>
      <c r="Q39" s="8"/>
      <c r="R39" s="8"/>
      <c r="S39" s="7"/>
      <c r="T39" s="7"/>
      <c r="U39" s="7"/>
      <c r="V39" s="7"/>
      <c r="W39" s="7"/>
      <c r="X39" s="7"/>
      <c r="AA39" s="39" t="s">
        <v>197</v>
      </c>
    </row>
    <row r="40" spans="1:27" ht="15.75">
      <c r="A40" s="81" t="s">
        <v>39</v>
      </c>
      <c r="B40" s="81"/>
      <c r="C40" s="81"/>
      <c r="D40" s="7"/>
      <c r="E40" s="7" t="s">
        <v>30</v>
      </c>
      <c r="F40" s="7" t="s">
        <v>30</v>
      </c>
      <c r="G40" s="7"/>
      <c r="H40" s="7"/>
      <c r="I40" s="7"/>
      <c r="J40" s="7"/>
      <c r="K40" s="30"/>
      <c r="L40" s="30"/>
      <c r="M40" s="30"/>
      <c r="N40" s="7"/>
      <c r="O40" s="7"/>
      <c r="P40" s="8"/>
      <c r="Q40" s="8"/>
      <c r="R40" s="8"/>
      <c r="S40" s="7"/>
      <c r="T40" s="7"/>
      <c r="U40" s="7"/>
      <c r="V40" s="7"/>
      <c r="W40" s="7"/>
      <c r="X40" s="7"/>
      <c r="AA40" s="39" t="s">
        <v>198</v>
      </c>
    </row>
    <row r="41" spans="1:27">
      <c r="A41" s="9" t="s">
        <v>108</v>
      </c>
      <c r="B41" s="81" t="s">
        <v>40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</row>
    <row r="42" spans="1:27">
      <c r="A42" s="7"/>
      <c r="B42" s="7"/>
      <c r="C42" s="7"/>
      <c r="D42" s="7"/>
      <c r="E42" s="7" t="s">
        <v>30</v>
      </c>
      <c r="F42" s="7" t="s">
        <v>30</v>
      </c>
      <c r="G42" s="7" t="s">
        <v>30</v>
      </c>
      <c r="H42" s="7" t="s">
        <v>30</v>
      </c>
      <c r="I42" s="7" t="s">
        <v>30</v>
      </c>
      <c r="J42" s="7" t="s">
        <v>30</v>
      </c>
      <c r="K42" s="30"/>
      <c r="L42" s="30"/>
      <c r="M42" s="30"/>
      <c r="N42" s="7"/>
      <c r="O42" s="7"/>
      <c r="P42" s="8"/>
      <c r="Q42" s="8"/>
      <c r="R42" s="8"/>
      <c r="S42" s="7"/>
      <c r="T42" s="7"/>
      <c r="U42" s="7"/>
      <c r="V42" s="7"/>
      <c r="W42" s="7"/>
      <c r="X42" s="7"/>
    </row>
    <row r="43" spans="1:27">
      <c r="A43" s="81" t="s">
        <v>41</v>
      </c>
      <c r="B43" s="81"/>
      <c r="C43" s="81"/>
      <c r="D43" s="7"/>
      <c r="E43" s="7" t="s">
        <v>30</v>
      </c>
      <c r="F43" s="7" t="s">
        <v>30</v>
      </c>
      <c r="G43" s="7"/>
      <c r="H43" s="7"/>
      <c r="I43" s="7"/>
      <c r="J43" s="7"/>
      <c r="K43" s="30"/>
      <c r="L43" s="30"/>
      <c r="M43" s="30"/>
      <c r="N43" s="7"/>
      <c r="O43" s="7"/>
      <c r="P43" s="8"/>
      <c r="Q43" s="8"/>
      <c r="R43" s="8"/>
      <c r="S43" s="7"/>
      <c r="T43" s="7"/>
      <c r="U43" s="7"/>
      <c r="V43" s="7"/>
      <c r="W43" s="7"/>
      <c r="X43" s="7"/>
    </row>
    <row r="44" spans="1:27">
      <c r="A44" s="9" t="s">
        <v>109</v>
      </c>
      <c r="B44" s="81" t="s">
        <v>42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</row>
    <row r="45" spans="1:27">
      <c r="A45" s="7"/>
      <c r="B45" s="7"/>
      <c r="C45" s="7"/>
      <c r="D45" s="7"/>
      <c r="E45" s="7" t="s">
        <v>30</v>
      </c>
      <c r="F45" s="7" t="s">
        <v>30</v>
      </c>
      <c r="G45" s="7" t="s">
        <v>30</v>
      </c>
      <c r="H45" s="7" t="s">
        <v>30</v>
      </c>
      <c r="I45" s="7" t="s">
        <v>30</v>
      </c>
      <c r="J45" s="7" t="s">
        <v>30</v>
      </c>
      <c r="K45" s="30"/>
      <c r="L45" s="30"/>
      <c r="M45" s="30"/>
      <c r="N45" s="7"/>
      <c r="O45" s="7"/>
      <c r="P45" s="8"/>
      <c r="Q45" s="8"/>
      <c r="R45" s="8"/>
      <c r="S45" s="7"/>
      <c r="T45" s="7"/>
      <c r="U45" s="7"/>
      <c r="V45" s="7"/>
      <c r="W45" s="7"/>
      <c r="X45" s="7"/>
    </row>
    <row r="46" spans="1:27">
      <c r="A46" s="81" t="s">
        <v>43</v>
      </c>
      <c r="B46" s="81"/>
      <c r="C46" s="81"/>
      <c r="D46" s="7"/>
      <c r="E46" s="7" t="s">
        <v>30</v>
      </c>
      <c r="F46" s="7" t="s">
        <v>30</v>
      </c>
      <c r="G46" s="7"/>
      <c r="H46" s="7"/>
      <c r="I46" s="7"/>
      <c r="J46" s="7"/>
      <c r="K46" s="30"/>
      <c r="L46" s="30"/>
      <c r="M46" s="30"/>
      <c r="N46" s="7"/>
      <c r="O46" s="7"/>
      <c r="P46" s="8"/>
      <c r="Q46" s="8"/>
      <c r="R46" s="8"/>
      <c r="S46" s="7"/>
      <c r="T46" s="7"/>
      <c r="U46" s="7"/>
      <c r="V46" s="7"/>
      <c r="W46" s="7"/>
      <c r="X46" s="7"/>
    </row>
    <row r="47" spans="1:27">
      <c r="A47" s="9" t="s">
        <v>110</v>
      </c>
      <c r="B47" s="81" t="s">
        <v>34</v>
      </c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</row>
    <row r="48" spans="1:27" ht="15.75">
      <c r="A48" s="7"/>
      <c r="B48" s="7"/>
      <c r="C48" s="7"/>
      <c r="D48" s="51"/>
      <c r="E48" s="51" t="s">
        <v>30</v>
      </c>
      <c r="F48" s="51" t="s">
        <v>30</v>
      </c>
      <c r="G48" s="51" t="s">
        <v>30</v>
      </c>
      <c r="H48" s="51" t="s">
        <v>30</v>
      </c>
      <c r="I48" s="51" t="s">
        <v>30</v>
      </c>
      <c r="J48" s="51" t="s">
        <v>30</v>
      </c>
      <c r="K48" s="51"/>
      <c r="L48" s="51"/>
      <c r="M48" s="51"/>
      <c r="N48" s="51"/>
      <c r="O48" s="51"/>
      <c r="P48" s="62"/>
      <c r="Q48" s="62"/>
      <c r="R48" s="62"/>
      <c r="S48" s="51"/>
      <c r="T48" s="51"/>
      <c r="U48" s="51"/>
      <c r="V48" s="51"/>
      <c r="W48" s="51"/>
      <c r="X48" s="51"/>
    </row>
    <row r="49" spans="1:25" ht="15.75">
      <c r="A49" s="81" t="s">
        <v>44</v>
      </c>
      <c r="B49" s="81"/>
      <c r="C49" s="81"/>
      <c r="D49" s="51"/>
      <c r="E49" s="51" t="s">
        <v>30</v>
      </c>
      <c r="F49" s="51" t="s">
        <v>30</v>
      </c>
      <c r="G49" s="51" t="s">
        <v>30</v>
      </c>
      <c r="H49" s="51" t="s">
        <v>30</v>
      </c>
      <c r="I49" s="51" t="s">
        <v>30</v>
      </c>
      <c r="J49" s="51" t="s">
        <v>30</v>
      </c>
      <c r="K49" s="51"/>
      <c r="L49" s="51"/>
      <c r="M49" s="51"/>
      <c r="N49" s="51"/>
      <c r="O49" s="51"/>
      <c r="P49" s="62"/>
      <c r="Q49" s="62"/>
      <c r="R49" s="62"/>
      <c r="S49" s="51"/>
      <c r="T49" s="51"/>
      <c r="U49" s="51"/>
      <c r="V49" s="51"/>
      <c r="W49" s="51"/>
      <c r="X49" s="51"/>
    </row>
    <row r="50" spans="1:25" ht="15.75">
      <c r="A50" s="81" t="s">
        <v>45</v>
      </c>
      <c r="B50" s="81"/>
      <c r="C50" s="81"/>
      <c r="D50" s="55">
        <f>D37+D40+D43+D46+D49</f>
        <v>1265.9000000000001</v>
      </c>
      <c r="E50" s="51" t="s">
        <v>30</v>
      </c>
      <c r="F50" s="51" t="s">
        <v>30</v>
      </c>
      <c r="G50" s="51" t="s">
        <v>30</v>
      </c>
      <c r="H50" s="51" t="s">
        <v>30</v>
      </c>
      <c r="I50" s="51" t="s">
        <v>30</v>
      </c>
      <c r="J50" s="51" t="s">
        <v>30</v>
      </c>
      <c r="K50" s="51"/>
      <c r="L50" s="51"/>
      <c r="M50" s="51"/>
      <c r="N50" s="55">
        <f>N37+N40+N43+N46+N49</f>
        <v>1265.9000000000001</v>
      </c>
      <c r="O50" s="55">
        <f>O37+O40+O43+O46+O49</f>
        <v>0</v>
      </c>
      <c r="P50" s="55">
        <f>P37+P40+P43+P46+P49</f>
        <v>500.72</v>
      </c>
      <c r="Q50" s="55">
        <f t="shared" ref="Q50:S50" si="5">Q37+Q40+Q43+Q46+Q49</f>
        <v>0</v>
      </c>
      <c r="R50" s="55">
        <f t="shared" si="5"/>
        <v>765.18000000000006</v>
      </c>
      <c r="S50" s="55">
        <f t="shared" si="5"/>
        <v>0</v>
      </c>
      <c r="T50" s="50">
        <f>D50/X50*12</f>
        <v>21.174797881237804</v>
      </c>
      <c r="U50" s="51"/>
      <c r="V50" s="51">
        <f>V37+V40+V43+V46+V49</f>
        <v>88.76</v>
      </c>
      <c r="W50" s="51"/>
      <c r="X50" s="55">
        <f>X37+X40+X43+X46+X49</f>
        <v>717.4</v>
      </c>
    </row>
    <row r="51" spans="1:25" ht="15.75">
      <c r="A51" s="82" t="s">
        <v>46</v>
      </c>
      <c r="B51" s="82"/>
      <c r="C51" s="82"/>
      <c r="D51" s="63">
        <f>D30+D50</f>
        <v>1997.27</v>
      </c>
      <c r="E51" s="63" t="s">
        <v>30</v>
      </c>
      <c r="F51" s="63" t="s">
        <v>30</v>
      </c>
      <c r="G51" s="51" t="s">
        <v>30</v>
      </c>
      <c r="H51" s="51" t="s">
        <v>30</v>
      </c>
      <c r="I51" s="51" t="s">
        <v>30</v>
      </c>
      <c r="J51" s="51" t="s">
        <v>30</v>
      </c>
      <c r="K51" s="51"/>
      <c r="L51" s="51"/>
      <c r="M51" s="51"/>
      <c r="N51" s="63">
        <f>N30+N50</f>
        <v>1497.8700000000001</v>
      </c>
      <c r="O51" s="63">
        <f>O30+O50</f>
        <v>499.4</v>
      </c>
      <c r="P51" s="63">
        <f>P30+P50</f>
        <v>600.72</v>
      </c>
      <c r="Q51" s="63">
        <f t="shared" ref="Q51:S51" si="6">Q30+Q50</f>
        <v>231.97</v>
      </c>
      <c r="R51" s="63">
        <f t="shared" si="6"/>
        <v>765.18000000000006</v>
      </c>
      <c r="S51" s="63">
        <f t="shared" si="6"/>
        <v>399.4</v>
      </c>
      <c r="T51" s="50">
        <f>D51/X51*12</f>
        <v>31.845920807866065</v>
      </c>
      <c r="U51" s="51"/>
      <c r="V51" s="63">
        <f>V30+V50</f>
        <v>93.93</v>
      </c>
      <c r="W51" s="51"/>
      <c r="X51" s="64">
        <f>X30+X50</f>
        <v>752.6</v>
      </c>
      <c r="Y51">
        <f>P51+Q51+R51+S51</f>
        <v>1997.27</v>
      </c>
    </row>
    <row r="52" spans="1:25">
      <c r="A52" s="5" t="s">
        <v>47</v>
      </c>
      <c r="B52" s="82" t="s">
        <v>48</v>
      </c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</row>
    <row r="53" spans="1:25">
      <c r="A53" s="10" t="s">
        <v>111</v>
      </c>
      <c r="B53" s="82" t="s">
        <v>28</v>
      </c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</row>
    <row r="54" spans="1:25">
      <c r="A54" s="9" t="s">
        <v>112</v>
      </c>
      <c r="B54" s="81" t="s">
        <v>29</v>
      </c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</row>
    <row r="55" spans="1:25">
      <c r="A55" s="7"/>
      <c r="B55" s="7"/>
      <c r="C55" s="7"/>
      <c r="D55" s="7"/>
      <c r="E55" s="7" t="s">
        <v>30</v>
      </c>
      <c r="F55" s="7" t="s">
        <v>30</v>
      </c>
      <c r="G55" s="7" t="s">
        <v>30</v>
      </c>
      <c r="H55" s="7" t="s">
        <v>30</v>
      </c>
      <c r="I55" s="7" t="s">
        <v>30</v>
      </c>
      <c r="J55" s="7" t="s">
        <v>30</v>
      </c>
      <c r="K55" s="30"/>
      <c r="L55" s="30"/>
      <c r="M55" s="30"/>
      <c r="N55" s="7"/>
      <c r="O55" s="7"/>
      <c r="P55" s="8"/>
      <c r="Q55" s="8"/>
      <c r="R55" s="8"/>
      <c r="S55" s="7"/>
      <c r="T55" s="7"/>
      <c r="U55" s="7"/>
      <c r="V55" s="7"/>
      <c r="W55" s="7"/>
      <c r="X55" s="7"/>
    </row>
    <row r="56" spans="1:25">
      <c r="A56" s="81" t="s">
        <v>49</v>
      </c>
      <c r="B56" s="81"/>
      <c r="C56" s="81"/>
      <c r="D56" s="7"/>
      <c r="E56" s="7" t="s">
        <v>30</v>
      </c>
      <c r="F56" s="7" t="s">
        <v>30</v>
      </c>
      <c r="G56" s="7"/>
      <c r="H56" s="7"/>
      <c r="I56" s="7"/>
      <c r="J56" s="7"/>
      <c r="K56" s="30"/>
      <c r="L56" s="30"/>
      <c r="M56" s="30"/>
      <c r="N56" s="7"/>
      <c r="O56" s="7"/>
      <c r="P56" s="8"/>
      <c r="Q56" s="8"/>
      <c r="R56" s="8"/>
      <c r="S56" s="7"/>
      <c r="T56" s="7"/>
      <c r="U56" s="7"/>
      <c r="V56" s="7"/>
      <c r="W56" s="7"/>
      <c r="X56" s="7"/>
    </row>
    <row r="57" spans="1:25">
      <c r="A57" s="9" t="s">
        <v>113</v>
      </c>
      <c r="B57" s="81" t="s">
        <v>32</v>
      </c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</row>
    <row r="58" spans="1:25">
      <c r="A58" s="7"/>
      <c r="B58" s="7"/>
      <c r="C58" s="7"/>
      <c r="D58" s="7"/>
      <c r="E58" s="7" t="s">
        <v>30</v>
      </c>
      <c r="F58" s="7" t="s">
        <v>30</v>
      </c>
      <c r="G58" s="7" t="s">
        <v>30</v>
      </c>
      <c r="H58" s="7" t="s">
        <v>30</v>
      </c>
      <c r="I58" s="7" t="s">
        <v>30</v>
      </c>
      <c r="J58" s="7" t="s">
        <v>30</v>
      </c>
      <c r="K58" s="30"/>
      <c r="L58" s="30"/>
      <c r="M58" s="30"/>
      <c r="N58" s="7"/>
      <c r="O58" s="7"/>
      <c r="P58" s="8"/>
      <c r="Q58" s="8"/>
      <c r="R58" s="8"/>
      <c r="S58" s="7"/>
      <c r="T58" s="7"/>
      <c r="U58" s="7"/>
      <c r="V58" s="7"/>
      <c r="W58" s="7"/>
      <c r="X58" s="7"/>
    </row>
    <row r="59" spans="1:25">
      <c r="A59" s="81" t="s">
        <v>50</v>
      </c>
      <c r="B59" s="81"/>
      <c r="C59" s="81"/>
      <c r="D59" s="7"/>
      <c r="E59" s="7" t="s">
        <v>30</v>
      </c>
      <c r="F59" s="7" t="s">
        <v>30</v>
      </c>
      <c r="G59" s="7"/>
      <c r="H59" s="7"/>
      <c r="I59" s="7"/>
      <c r="J59" s="7"/>
      <c r="K59" s="30"/>
      <c r="L59" s="30"/>
      <c r="M59" s="30"/>
      <c r="N59" s="7"/>
      <c r="O59" s="7"/>
      <c r="P59" s="8"/>
      <c r="Q59" s="8"/>
      <c r="R59" s="8"/>
      <c r="S59" s="7"/>
      <c r="T59" s="7"/>
      <c r="U59" s="7"/>
      <c r="V59" s="7"/>
      <c r="W59" s="7"/>
      <c r="X59" s="7"/>
    </row>
    <row r="60" spans="1:25">
      <c r="A60" s="9" t="s">
        <v>114</v>
      </c>
      <c r="B60" s="81" t="s">
        <v>51</v>
      </c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</row>
    <row r="61" spans="1:25">
      <c r="A61" s="7"/>
      <c r="B61" s="7"/>
      <c r="C61" s="7"/>
      <c r="D61" s="7"/>
      <c r="E61" s="7" t="s">
        <v>30</v>
      </c>
      <c r="F61" s="7" t="s">
        <v>30</v>
      </c>
      <c r="G61" s="7" t="s">
        <v>30</v>
      </c>
      <c r="H61" s="7" t="s">
        <v>30</v>
      </c>
      <c r="I61" s="7" t="s">
        <v>30</v>
      </c>
      <c r="J61" s="7" t="s">
        <v>30</v>
      </c>
      <c r="K61" s="30"/>
      <c r="L61" s="30"/>
      <c r="M61" s="30"/>
      <c r="N61" s="7"/>
      <c r="O61" s="7"/>
      <c r="P61" s="8"/>
      <c r="Q61" s="8"/>
      <c r="R61" s="8"/>
      <c r="S61" s="7"/>
      <c r="T61" s="7"/>
      <c r="U61" s="7"/>
      <c r="V61" s="7"/>
      <c r="W61" s="7"/>
      <c r="X61" s="7"/>
    </row>
    <row r="62" spans="1:25">
      <c r="A62" s="81" t="s">
        <v>52</v>
      </c>
      <c r="B62" s="81"/>
      <c r="C62" s="81"/>
      <c r="D62" s="7"/>
      <c r="E62" s="7" t="s">
        <v>30</v>
      </c>
      <c r="F62" s="7" t="s">
        <v>30</v>
      </c>
      <c r="G62" s="7"/>
      <c r="H62" s="7"/>
      <c r="I62" s="7"/>
      <c r="J62" s="7"/>
      <c r="K62" s="30"/>
      <c r="L62" s="30"/>
      <c r="M62" s="30"/>
      <c r="N62" s="7"/>
      <c r="O62" s="7"/>
      <c r="P62" s="8"/>
      <c r="Q62" s="8"/>
      <c r="R62" s="8"/>
      <c r="S62" s="7"/>
      <c r="T62" s="7"/>
      <c r="U62" s="7"/>
      <c r="V62" s="7"/>
      <c r="W62" s="7"/>
      <c r="X62" s="7"/>
    </row>
    <row r="63" spans="1:25">
      <c r="A63" s="9" t="s">
        <v>115</v>
      </c>
      <c r="B63" s="81" t="s">
        <v>34</v>
      </c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</row>
    <row r="64" spans="1:25">
      <c r="A64" s="7"/>
      <c r="B64" s="7"/>
      <c r="C64" s="7"/>
      <c r="D64" s="7"/>
      <c r="E64" s="7" t="s">
        <v>30</v>
      </c>
      <c r="F64" s="7" t="s">
        <v>30</v>
      </c>
      <c r="G64" s="7" t="s">
        <v>30</v>
      </c>
      <c r="H64" s="7" t="s">
        <v>30</v>
      </c>
      <c r="I64" s="7" t="s">
        <v>30</v>
      </c>
      <c r="J64" s="7" t="s">
        <v>30</v>
      </c>
      <c r="K64" s="30"/>
      <c r="L64" s="30"/>
      <c r="M64" s="30"/>
      <c r="N64" s="7"/>
      <c r="O64" s="7"/>
      <c r="P64" s="8"/>
      <c r="Q64" s="8"/>
      <c r="R64" s="8"/>
      <c r="S64" s="7"/>
      <c r="T64" s="7"/>
      <c r="U64" s="7"/>
      <c r="V64" s="7"/>
      <c r="W64" s="7"/>
      <c r="X64" s="7"/>
    </row>
    <row r="65" spans="1:25">
      <c r="A65" s="81" t="s">
        <v>53</v>
      </c>
      <c r="B65" s="81"/>
      <c r="C65" s="81"/>
      <c r="D65" s="7"/>
      <c r="E65" s="7" t="s">
        <v>30</v>
      </c>
      <c r="F65" s="7" t="s">
        <v>30</v>
      </c>
      <c r="G65" s="7"/>
      <c r="H65" s="7"/>
      <c r="I65" s="7"/>
      <c r="J65" s="7"/>
      <c r="K65" s="30"/>
      <c r="L65" s="30"/>
      <c r="M65" s="30"/>
      <c r="N65" s="7"/>
      <c r="O65" s="7"/>
      <c r="P65" s="8"/>
      <c r="Q65" s="8"/>
      <c r="R65" s="8"/>
      <c r="S65" s="7"/>
      <c r="T65" s="7"/>
      <c r="U65" s="7"/>
      <c r="V65" s="7"/>
      <c r="W65" s="7"/>
      <c r="X65" s="7"/>
    </row>
    <row r="66" spans="1:25">
      <c r="A66" s="81" t="s">
        <v>54</v>
      </c>
      <c r="B66" s="81"/>
      <c r="C66" s="81"/>
      <c r="D66" s="7"/>
      <c r="E66" s="7" t="s">
        <v>30</v>
      </c>
      <c r="F66" s="7" t="s">
        <v>30</v>
      </c>
      <c r="G66" s="7"/>
      <c r="H66" s="7"/>
      <c r="I66" s="7"/>
      <c r="J66" s="7"/>
      <c r="K66" s="30"/>
      <c r="L66" s="30"/>
      <c r="M66" s="30"/>
      <c r="N66" s="7"/>
      <c r="O66" s="7"/>
      <c r="P66" s="8"/>
      <c r="Q66" s="8"/>
      <c r="R66" s="8"/>
      <c r="S66" s="7"/>
      <c r="T66" s="7"/>
      <c r="U66" s="7"/>
      <c r="V66" s="7"/>
      <c r="W66" s="7"/>
      <c r="X66" s="7"/>
    </row>
    <row r="67" spans="1:25">
      <c r="A67" s="10" t="s">
        <v>116</v>
      </c>
      <c r="B67" s="82" t="s">
        <v>37</v>
      </c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</row>
    <row r="68" spans="1:25">
      <c r="A68" s="9" t="s">
        <v>117</v>
      </c>
      <c r="B68" s="81" t="s">
        <v>29</v>
      </c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</row>
    <row r="69" spans="1:25" ht="102">
      <c r="A69" s="9" t="s">
        <v>154</v>
      </c>
      <c r="B69" s="18" t="s">
        <v>183</v>
      </c>
      <c r="C69" s="36" t="s">
        <v>144</v>
      </c>
      <c r="D69" s="99">
        <v>182.8</v>
      </c>
      <c r="E69" s="49" t="s">
        <v>30</v>
      </c>
      <c r="F69" s="49" t="s">
        <v>30</v>
      </c>
      <c r="G69" s="49" t="s">
        <v>30</v>
      </c>
      <c r="H69" s="49" t="s">
        <v>30</v>
      </c>
      <c r="I69" s="49" t="s">
        <v>30</v>
      </c>
      <c r="J69" s="49" t="s">
        <v>30</v>
      </c>
      <c r="K69" s="49"/>
      <c r="L69" s="49"/>
      <c r="M69" s="49"/>
      <c r="N69" s="49">
        <f>D69</f>
        <v>182.8</v>
      </c>
      <c r="O69" s="49">
        <v>0</v>
      </c>
      <c r="P69" s="49">
        <f>D69</f>
        <v>182.8</v>
      </c>
      <c r="Q69" s="58"/>
      <c r="R69" s="58"/>
      <c r="S69" s="49"/>
      <c r="T69" s="50">
        <f t="shared" ref="T69:T78" si="7">D69/X69*12</f>
        <v>10.957042957042958</v>
      </c>
      <c r="U69" s="59"/>
      <c r="V69" s="49">
        <v>24.6</v>
      </c>
      <c r="W69" s="49">
        <v>0</v>
      </c>
      <c r="X69" s="57">
        <v>200.2</v>
      </c>
    </row>
    <row r="70" spans="1:25" ht="89.25">
      <c r="A70" s="14" t="s">
        <v>155</v>
      </c>
      <c r="B70" s="27" t="s">
        <v>162</v>
      </c>
      <c r="C70" s="36" t="s">
        <v>157</v>
      </c>
      <c r="D70" s="101">
        <f>9.52*2+2*4.06+3*3.73</f>
        <v>38.349999999999994</v>
      </c>
      <c r="E70" s="49" t="s">
        <v>30</v>
      </c>
      <c r="F70" s="49" t="s">
        <v>30</v>
      </c>
      <c r="G70" s="49" t="s">
        <v>30</v>
      </c>
      <c r="H70" s="49" t="s">
        <v>30</v>
      </c>
      <c r="I70" s="49" t="s">
        <v>30</v>
      </c>
      <c r="J70" s="49" t="s">
        <v>30</v>
      </c>
      <c r="K70" s="49"/>
      <c r="L70" s="49"/>
      <c r="M70" s="49"/>
      <c r="N70" s="49">
        <f t="shared" ref="N70:N77" si="8">D70</f>
        <v>38.349999999999994</v>
      </c>
      <c r="O70" s="49">
        <v>0</v>
      </c>
      <c r="P70" s="49">
        <f t="shared" ref="P70:P77" si="9">D70</f>
        <v>38.349999999999994</v>
      </c>
      <c r="Q70" s="58"/>
      <c r="R70" s="58"/>
      <c r="S70" s="49"/>
      <c r="T70" s="50">
        <f t="shared" si="7"/>
        <v>11.321033210332102</v>
      </c>
      <c r="U70" s="59"/>
      <c r="V70" s="49">
        <v>4.7</v>
      </c>
      <c r="W70" s="49"/>
      <c r="X70" s="49">
        <v>40.65</v>
      </c>
    </row>
    <row r="71" spans="1:25" ht="89.25">
      <c r="A71" s="26" t="s">
        <v>156</v>
      </c>
      <c r="B71" s="27" t="s">
        <v>185</v>
      </c>
      <c r="C71" s="36" t="s">
        <v>157</v>
      </c>
      <c r="D71" s="101">
        <f>9.52*2+2*4.06+3*3.73</f>
        <v>38.349999999999994</v>
      </c>
      <c r="E71" s="49" t="s">
        <v>30</v>
      </c>
      <c r="F71" s="49" t="s">
        <v>30</v>
      </c>
      <c r="G71" s="49" t="s">
        <v>30</v>
      </c>
      <c r="H71" s="49" t="s">
        <v>30</v>
      </c>
      <c r="I71" s="49" t="s">
        <v>30</v>
      </c>
      <c r="J71" s="49" t="s">
        <v>30</v>
      </c>
      <c r="K71" s="49"/>
      <c r="L71" s="49"/>
      <c r="M71" s="49"/>
      <c r="N71" s="49">
        <f t="shared" ref="N71" si="10">D71</f>
        <v>38.349999999999994</v>
      </c>
      <c r="O71" s="49">
        <v>0</v>
      </c>
      <c r="P71" s="49">
        <f t="shared" ref="P71" si="11">D71</f>
        <v>38.349999999999994</v>
      </c>
      <c r="Q71" s="58"/>
      <c r="R71" s="58"/>
      <c r="S71" s="49"/>
      <c r="T71" s="50">
        <f t="shared" si="7"/>
        <v>82.178571428571416</v>
      </c>
      <c r="U71" s="59"/>
      <c r="V71" s="49">
        <v>4.7</v>
      </c>
      <c r="W71" s="49"/>
      <c r="X71" s="57">
        <v>5.6</v>
      </c>
    </row>
    <row r="72" spans="1:25" ht="63.75" customHeight="1">
      <c r="A72" s="15" t="s">
        <v>158</v>
      </c>
      <c r="B72" s="19" t="s">
        <v>161</v>
      </c>
      <c r="C72" s="36" t="s">
        <v>179</v>
      </c>
      <c r="D72" s="101">
        <f>2*5.425+3*3.73</f>
        <v>22.04</v>
      </c>
      <c r="E72" s="49" t="s">
        <v>30</v>
      </c>
      <c r="F72" s="49" t="s">
        <v>30</v>
      </c>
      <c r="G72" s="49" t="s">
        <v>30</v>
      </c>
      <c r="H72" s="49" t="s">
        <v>30</v>
      </c>
      <c r="I72" s="49" t="s">
        <v>30</v>
      </c>
      <c r="J72" s="49" t="s">
        <v>30</v>
      </c>
      <c r="K72" s="49"/>
      <c r="L72" s="49"/>
      <c r="M72" s="49"/>
      <c r="N72" s="49">
        <f t="shared" si="8"/>
        <v>22.04</v>
      </c>
      <c r="O72" s="49">
        <v>0</v>
      </c>
      <c r="P72" s="49">
        <f t="shared" si="9"/>
        <v>22.04</v>
      </c>
      <c r="Q72" s="58"/>
      <c r="R72" s="58"/>
      <c r="S72" s="49"/>
      <c r="T72" s="50">
        <f t="shared" si="7"/>
        <v>11.02</v>
      </c>
      <c r="U72" s="59"/>
      <c r="V72" s="49">
        <v>2.7</v>
      </c>
      <c r="W72" s="49"/>
      <c r="X72" s="60">
        <v>24</v>
      </c>
    </row>
    <row r="73" spans="1:25" ht="63.75" customHeight="1">
      <c r="A73" s="15" t="s">
        <v>163</v>
      </c>
      <c r="B73" s="27" t="s">
        <v>164</v>
      </c>
      <c r="C73" s="36" t="s">
        <v>179</v>
      </c>
      <c r="D73" s="101">
        <f>2*5.425+3*3.73</f>
        <v>22.04</v>
      </c>
      <c r="E73" s="49" t="s">
        <v>30</v>
      </c>
      <c r="F73" s="49" t="s">
        <v>30</v>
      </c>
      <c r="G73" s="49" t="s">
        <v>30</v>
      </c>
      <c r="H73" s="49" t="s">
        <v>30</v>
      </c>
      <c r="I73" s="49" t="s">
        <v>30</v>
      </c>
      <c r="J73" s="49" t="s">
        <v>30</v>
      </c>
      <c r="K73" s="49"/>
      <c r="L73" s="49"/>
      <c r="M73" s="49"/>
      <c r="N73" s="49">
        <f>D73</f>
        <v>22.04</v>
      </c>
      <c r="O73" s="49">
        <v>0</v>
      </c>
      <c r="P73" s="49">
        <f>D73</f>
        <v>22.04</v>
      </c>
      <c r="Q73" s="58"/>
      <c r="R73" s="58"/>
      <c r="S73" s="49"/>
      <c r="T73" s="50">
        <f t="shared" si="7"/>
        <v>10.596153846153847</v>
      </c>
      <c r="U73" s="59"/>
      <c r="V73" s="49">
        <v>2.87</v>
      </c>
      <c r="W73" s="49"/>
      <c r="X73" s="49">
        <v>24.96</v>
      </c>
    </row>
    <row r="74" spans="1:25" ht="106.5" customHeight="1">
      <c r="A74" s="15" t="s">
        <v>168</v>
      </c>
      <c r="B74" s="27" t="s">
        <v>159</v>
      </c>
      <c r="C74" s="36" t="s">
        <v>160</v>
      </c>
      <c r="D74" s="101">
        <f>9.52*2+2*4.06+3*3.73</f>
        <v>38.349999999999994</v>
      </c>
      <c r="E74" s="49" t="s">
        <v>30</v>
      </c>
      <c r="F74" s="49" t="s">
        <v>30</v>
      </c>
      <c r="G74" s="49" t="s">
        <v>30</v>
      </c>
      <c r="H74" s="49" t="s">
        <v>30</v>
      </c>
      <c r="I74" s="49" t="s">
        <v>30</v>
      </c>
      <c r="J74" s="49" t="s">
        <v>30</v>
      </c>
      <c r="K74" s="49"/>
      <c r="L74" s="49"/>
      <c r="M74" s="49"/>
      <c r="N74" s="49">
        <f>D74</f>
        <v>38.349999999999994</v>
      </c>
      <c r="O74" s="49">
        <v>0</v>
      </c>
      <c r="P74" s="49">
        <f>D74</f>
        <v>38.349999999999994</v>
      </c>
      <c r="Q74" s="65"/>
      <c r="R74" s="65"/>
      <c r="S74" s="66"/>
      <c r="T74" s="50">
        <f t="shared" si="7"/>
        <v>82.178571428571416</v>
      </c>
      <c r="U74" s="66"/>
      <c r="V74" s="49">
        <v>1.2</v>
      </c>
      <c r="W74" s="49">
        <v>0</v>
      </c>
      <c r="X74" s="57">
        <v>5.6</v>
      </c>
      <c r="Y74" s="33"/>
    </row>
    <row r="75" spans="1:25" ht="106.5" customHeight="1">
      <c r="A75" s="15" t="s">
        <v>167</v>
      </c>
      <c r="B75" s="28" t="s">
        <v>188</v>
      </c>
      <c r="C75" s="35" t="s">
        <v>186</v>
      </c>
      <c r="D75" s="102">
        <f>12.17*2+2*5.425+3*3.73</f>
        <v>46.379999999999995</v>
      </c>
      <c r="E75" s="53" t="s">
        <v>30</v>
      </c>
      <c r="F75" s="53" t="s">
        <v>30</v>
      </c>
      <c r="G75" s="53" t="s">
        <v>30</v>
      </c>
      <c r="H75" s="53" t="s">
        <v>30</v>
      </c>
      <c r="I75" s="53" t="s">
        <v>30</v>
      </c>
      <c r="J75" s="53" t="s">
        <v>30</v>
      </c>
      <c r="K75" s="53"/>
      <c r="L75" s="53"/>
      <c r="M75" s="53"/>
      <c r="N75" s="53">
        <f>D75</f>
        <v>46.379999999999995</v>
      </c>
      <c r="O75" s="53">
        <v>0</v>
      </c>
      <c r="P75" s="53">
        <f>D75</f>
        <v>46.379999999999995</v>
      </c>
      <c r="Q75" s="62"/>
      <c r="R75" s="62"/>
      <c r="S75" s="51"/>
      <c r="T75" s="50">
        <f t="shared" si="7"/>
        <v>6.1012935759701818</v>
      </c>
      <c r="U75" s="51"/>
      <c r="V75" s="53">
        <v>12.77</v>
      </c>
      <c r="W75" s="53">
        <v>0</v>
      </c>
      <c r="X75" s="52">
        <v>91.22</v>
      </c>
    </row>
    <row r="76" spans="1:25" ht="106.5" customHeight="1">
      <c r="A76" s="15" t="s">
        <v>169</v>
      </c>
      <c r="B76" s="28" t="s">
        <v>187</v>
      </c>
      <c r="C76" s="35" t="s">
        <v>186</v>
      </c>
      <c r="D76" s="102">
        <f>12.17*2+2*5.425+3*3.73</f>
        <v>46.379999999999995</v>
      </c>
      <c r="E76" s="53" t="s">
        <v>30</v>
      </c>
      <c r="F76" s="53" t="s">
        <v>30</v>
      </c>
      <c r="G76" s="53" t="s">
        <v>30</v>
      </c>
      <c r="H76" s="53" t="s">
        <v>30</v>
      </c>
      <c r="I76" s="53" t="s">
        <v>30</v>
      </c>
      <c r="J76" s="53" t="s">
        <v>30</v>
      </c>
      <c r="K76" s="53"/>
      <c r="L76" s="53"/>
      <c r="M76" s="53"/>
      <c r="N76" s="53">
        <f>D76</f>
        <v>46.379999999999995</v>
      </c>
      <c r="O76" s="53">
        <v>0</v>
      </c>
      <c r="P76" s="53">
        <f>D76</f>
        <v>46.379999999999995</v>
      </c>
      <c r="Q76" s="62"/>
      <c r="R76" s="62"/>
      <c r="S76" s="51"/>
      <c r="T76" s="50">
        <f t="shared" si="7"/>
        <v>6.056147986942328</v>
      </c>
      <c r="U76" s="51"/>
      <c r="V76" s="53">
        <v>10.9</v>
      </c>
      <c r="W76" s="53">
        <v>0</v>
      </c>
      <c r="X76" s="52">
        <v>91.9</v>
      </c>
    </row>
    <row r="77" spans="1:25" ht="108" customHeight="1">
      <c r="A77" s="34" t="s">
        <v>184</v>
      </c>
      <c r="B77" s="28" t="s">
        <v>189</v>
      </c>
      <c r="C77" s="35" t="s">
        <v>186</v>
      </c>
      <c r="D77" s="102">
        <f>12.17*2+2*5.425+3*3.73</f>
        <v>46.379999999999995</v>
      </c>
      <c r="E77" s="53" t="s">
        <v>30</v>
      </c>
      <c r="F77" s="53" t="s">
        <v>30</v>
      </c>
      <c r="G77" s="53" t="s">
        <v>30</v>
      </c>
      <c r="H77" s="53" t="s">
        <v>30</v>
      </c>
      <c r="I77" s="53" t="s">
        <v>30</v>
      </c>
      <c r="J77" s="53" t="s">
        <v>30</v>
      </c>
      <c r="K77" s="53"/>
      <c r="L77" s="53"/>
      <c r="M77" s="53"/>
      <c r="N77" s="53">
        <f t="shared" si="8"/>
        <v>46.379999999999995</v>
      </c>
      <c r="O77" s="53">
        <v>0</v>
      </c>
      <c r="P77" s="53">
        <f t="shared" si="9"/>
        <v>46.379999999999995</v>
      </c>
      <c r="Q77" s="62"/>
      <c r="R77" s="62"/>
      <c r="S77" s="51"/>
      <c r="T77" s="50">
        <f t="shared" si="7"/>
        <v>20.946932630786598</v>
      </c>
      <c r="U77" s="51"/>
      <c r="V77" s="53">
        <v>3.06</v>
      </c>
      <c r="W77" s="53">
        <v>0</v>
      </c>
      <c r="X77" s="53">
        <v>26.57</v>
      </c>
    </row>
    <row r="78" spans="1:25" ht="15.75">
      <c r="A78" s="81" t="s">
        <v>55</v>
      </c>
      <c r="B78" s="81"/>
      <c r="C78" s="81"/>
      <c r="D78" s="51">
        <f>SUM(D69:D77)</f>
        <v>481.07000000000005</v>
      </c>
      <c r="E78" s="51" t="s">
        <v>30</v>
      </c>
      <c r="F78" s="51" t="s">
        <v>30</v>
      </c>
      <c r="G78" s="51"/>
      <c r="H78" s="51"/>
      <c r="I78" s="51"/>
      <c r="J78" s="51"/>
      <c r="K78" s="51"/>
      <c r="L78" s="51"/>
      <c r="M78" s="51"/>
      <c r="N78" s="51">
        <f>SUM(N69:N77)</f>
        <v>481.07000000000005</v>
      </c>
      <c r="O78" s="51">
        <f>SUM(O69:O77)</f>
        <v>0</v>
      </c>
      <c r="P78" s="51">
        <f>SUM(P69:P77)</f>
        <v>481.07000000000005</v>
      </c>
      <c r="Q78" s="51">
        <f t="shared" ref="Q78:S78" si="12">SUM(Q69:Q77)</f>
        <v>0</v>
      </c>
      <c r="R78" s="51">
        <f t="shared" si="12"/>
        <v>0</v>
      </c>
      <c r="S78" s="51">
        <f t="shared" si="12"/>
        <v>0</v>
      </c>
      <c r="T78" s="50">
        <f t="shared" si="7"/>
        <v>11.303779126688859</v>
      </c>
      <c r="U78" s="51"/>
      <c r="V78" s="51">
        <f>SUM(V69:V77)</f>
        <v>67.500000000000014</v>
      </c>
      <c r="W78" s="51"/>
      <c r="X78" s="51">
        <f>SUM(X69:X77)</f>
        <v>510.7</v>
      </c>
    </row>
    <row r="79" spans="1:25">
      <c r="A79" s="9" t="s">
        <v>118</v>
      </c>
      <c r="B79" s="81" t="s">
        <v>32</v>
      </c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</row>
    <row r="80" spans="1:25">
      <c r="A80" s="7"/>
      <c r="B80" s="7"/>
      <c r="C80" s="7"/>
      <c r="D80" s="7"/>
      <c r="E80" s="7" t="s">
        <v>30</v>
      </c>
      <c r="F80" s="7" t="s">
        <v>30</v>
      </c>
      <c r="G80" s="7" t="s">
        <v>30</v>
      </c>
      <c r="H80" s="7" t="s">
        <v>30</v>
      </c>
      <c r="I80" s="7" t="s">
        <v>30</v>
      </c>
      <c r="J80" s="7" t="s">
        <v>30</v>
      </c>
      <c r="K80" s="30"/>
      <c r="L80" s="30"/>
      <c r="M80" s="30"/>
      <c r="N80" s="7"/>
      <c r="O80" s="7"/>
      <c r="P80" s="8"/>
      <c r="Q80" s="8"/>
      <c r="R80" s="8"/>
      <c r="S80" s="7"/>
      <c r="T80" s="7"/>
      <c r="U80" s="7"/>
      <c r="V80" s="7"/>
      <c r="W80" s="7"/>
      <c r="X80" s="7"/>
    </row>
    <row r="81" spans="1:24">
      <c r="A81" s="81" t="s">
        <v>56</v>
      </c>
      <c r="B81" s="81"/>
      <c r="C81" s="81"/>
      <c r="D81" s="7"/>
      <c r="E81" s="7" t="s">
        <v>30</v>
      </c>
      <c r="F81" s="7" t="s">
        <v>30</v>
      </c>
      <c r="G81" s="7"/>
      <c r="H81" s="7"/>
      <c r="I81" s="7"/>
      <c r="J81" s="7"/>
      <c r="K81" s="30"/>
      <c r="L81" s="30"/>
      <c r="M81" s="30"/>
      <c r="N81" s="7"/>
      <c r="O81" s="7"/>
      <c r="P81" s="8"/>
      <c r="Q81" s="8"/>
      <c r="R81" s="8"/>
      <c r="S81" s="7"/>
      <c r="T81" s="7"/>
      <c r="U81" s="7"/>
      <c r="V81" s="7"/>
      <c r="W81" s="7"/>
      <c r="X81" s="7"/>
    </row>
    <row r="82" spans="1:24">
      <c r="A82" s="9" t="s">
        <v>119</v>
      </c>
      <c r="B82" s="81" t="s">
        <v>40</v>
      </c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</row>
    <row r="83" spans="1:24">
      <c r="A83" s="7"/>
      <c r="B83" s="7"/>
      <c r="C83" s="7"/>
      <c r="D83" s="7"/>
      <c r="E83" s="7" t="s">
        <v>30</v>
      </c>
      <c r="F83" s="7" t="s">
        <v>30</v>
      </c>
      <c r="G83" s="7" t="s">
        <v>30</v>
      </c>
      <c r="H83" s="7" t="s">
        <v>30</v>
      </c>
      <c r="I83" s="7" t="s">
        <v>30</v>
      </c>
      <c r="J83" s="7" t="s">
        <v>30</v>
      </c>
      <c r="K83" s="30"/>
      <c r="L83" s="30"/>
      <c r="M83" s="30"/>
      <c r="N83" s="7"/>
      <c r="O83" s="7"/>
      <c r="P83" s="8"/>
      <c r="Q83" s="8"/>
      <c r="R83" s="8"/>
      <c r="S83" s="7"/>
      <c r="T83" s="7"/>
      <c r="U83" s="7"/>
      <c r="V83" s="7"/>
      <c r="W83" s="7"/>
      <c r="X83" s="7"/>
    </row>
    <row r="84" spans="1:24">
      <c r="A84" s="81" t="s">
        <v>57</v>
      </c>
      <c r="B84" s="81"/>
      <c r="C84" s="81"/>
      <c r="D84" s="7"/>
      <c r="E84" s="7" t="s">
        <v>30</v>
      </c>
      <c r="F84" s="7" t="s">
        <v>30</v>
      </c>
      <c r="G84" s="7"/>
      <c r="H84" s="7"/>
      <c r="I84" s="7"/>
      <c r="J84" s="7"/>
      <c r="K84" s="30"/>
      <c r="L84" s="30"/>
      <c r="M84" s="30"/>
      <c r="N84" s="7"/>
      <c r="O84" s="7"/>
      <c r="P84" s="8"/>
      <c r="Q84" s="8"/>
      <c r="R84" s="8"/>
      <c r="S84" s="7"/>
      <c r="T84" s="7"/>
      <c r="U84" s="7"/>
      <c r="V84" s="7"/>
      <c r="W84" s="7"/>
      <c r="X84" s="7"/>
    </row>
    <row r="85" spans="1:24">
      <c r="A85" s="7"/>
      <c r="B85" s="7"/>
      <c r="C85" s="7"/>
      <c r="D85" s="8"/>
      <c r="E85" s="8"/>
      <c r="F85" s="8"/>
      <c r="G85" s="8"/>
      <c r="H85" s="8"/>
      <c r="I85" s="8"/>
      <c r="J85" s="8"/>
      <c r="K85" s="8"/>
      <c r="L85" s="8"/>
      <c r="M85" s="8"/>
      <c r="N85" s="7"/>
      <c r="O85" s="7"/>
      <c r="P85" s="8"/>
      <c r="Q85" s="8"/>
      <c r="R85" s="8"/>
      <c r="S85" s="7"/>
      <c r="T85" s="8"/>
      <c r="U85" s="8"/>
      <c r="V85" s="8"/>
      <c r="W85" s="8"/>
      <c r="X85" s="8"/>
    </row>
    <row r="86" spans="1:24">
      <c r="A86" s="9" t="s">
        <v>120</v>
      </c>
      <c r="B86" s="81" t="s">
        <v>42</v>
      </c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</row>
    <row r="87" spans="1:24">
      <c r="A87" s="7"/>
      <c r="B87" s="7"/>
      <c r="C87" s="7"/>
      <c r="D87" s="7"/>
      <c r="E87" s="7" t="s">
        <v>30</v>
      </c>
      <c r="F87" s="7" t="s">
        <v>30</v>
      </c>
      <c r="G87" s="7" t="s">
        <v>30</v>
      </c>
      <c r="H87" s="7" t="s">
        <v>30</v>
      </c>
      <c r="I87" s="7" t="s">
        <v>30</v>
      </c>
      <c r="J87" s="7" t="s">
        <v>30</v>
      </c>
      <c r="K87" s="30"/>
      <c r="L87" s="30"/>
      <c r="M87" s="30"/>
      <c r="N87" s="7"/>
      <c r="O87" s="7"/>
      <c r="P87" s="8"/>
      <c r="Q87" s="8"/>
      <c r="R87" s="8"/>
      <c r="S87" s="7"/>
      <c r="T87" s="7"/>
      <c r="U87" s="7"/>
      <c r="V87" s="7"/>
      <c r="W87" s="7"/>
      <c r="X87" s="7"/>
    </row>
    <row r="88" spans="1:24">
      <c r="A88" s="81" t="s">
        <v>58</v>
      </c>
      <c r="B88" s="81"/>
      <c r="C88" s="81"/>
      <c r="D88" s="7"/>
      <c r="E88" s="7" t="s">
        <v>30</v>
      </c>
      <c r="F88" s="7" t="s">
        <v>30</v>
      </c>
      <c r="G88" s="7"/>
      <c r="H88" s="7"/>
      <c r="I88" s="7"/>
      <c r="J88" s="7"/>
      <c r="K88" s="30"/>
      <c r="L88" s="30"/>
      <c r="M88" s="30"/>
      <c r="N88" s="7"/>
      <c r="O88" s="7"/>
      <c r="P88" s="8"/>
      <c r="Q88" s="8"/>
      <c r="R88" s="8"/>
      <c r="S88" s="7"/>
      <c r="T88" s="7"/>
      <c r="U88" s="7"/>
      <c r="V88" s="7"/>
      <c r="W88" s="7"/>
      <c r="X88" s="7"/>
    </row>
    <row r="89" spans="1:24">
      <c r="A89" s="9" t="s">
        <v>121</v>
      </c>
      <c r="B89" s="81" t="s">
        <v>34</v>
      </c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</row>
    <row r="90" spans="1:24">
      <c r="A90" s="7"/>
      <c r="B90" s="7"/>
      <c r="C90" s="7"/>
      <c r="D90" s="7"/>
      <c r="E90" s="7" t="s">
        <v>30</v>
      </c>
      <c r="F90" s="7" t="s">
        <v>30</v>
      </c>
      <c r="G90" s="7" t="s">
        <v>30</v>
      </c>
      <c r="H90" s="7" t="s">
        <v>30</v>
      </c>
      <c r="I90" s="7" t="s">
        <v>30</v>
      </c>
      <c r="J90" s="7" t="s">
        <v>30</v>
      </c>
      <c r="K90" s="30"/>
      <c r="L90" s="30"/>
      <c r="M90" s="30"/>
      <c r="N90" s="7"/>
      <c r="O90" s="7"/>
      <c r="P90" s="8"/>
      <c r="Q90" s="8"/>
      <c r="R90" s="8"/>
      <c r="S90" s="7"/>
      <c r="T90" s="7"/>
      <c r="U90" s="7"/>
      <c r="V90" s="7"/>
      <c r="W90" s="7"/>
      <c r="X90" s="7"/>
    </row>
    <row r="91" spans="1:24">
      <c r="A91" s="81" t="s">
        <v>59</v>
      </c>
      <c r="B91" s="81"/>
      <c r="C91" s="81"/>
      <c r="D91" s="7"/>
      <c r="E91" s="7" t="s">
        <v>30</v>
      </c>
      <c r="F91" s="7" t="s">
        <v>30</v>
      </c>
      <c r="G91" s="7"/>
      <c r="H91" s="7"/>
      <c r="I91" s="7"/>
      <c r="J91" s="7"/>
      <c r="K91" s="30"/>
      <c r="L91" s="30"/>
      <c r="M91" s="30"/>
      <c r="N91" s="7"/>
      <c r="O91" s="7"/>
      <c r="P91" s="8"/>
      <c r="Q91" s="8"/>
      <c r="R91" s="8"/>
      <c r="S91" s="7"/>
      <c r="T91" s="7"/>
      <c r="U91" s="7"/>
      <c r="V91" s="7"/>
      <c r="W91" s="7"/>
      <c r="X91" s="7"/>
    </row>
    <row r="92" spans="1:24">
      <c r="A92" s="81" t="s">
        <v>60</v>
      </c>
      <c r="B92" s="81"/>
      <c r="C92" s="81"/>
      <c r="D92" s="7">
        <f>D78+D81+D84+D88+D91</f>
        <v>481.07000000000005</v>
      </c>
      <c r="E92" s="7" t="s">
        <v>30</v>
      </c>
      <c r="F92" s="7" t="s">
        <v>30</v>
      </c>
      <c r="G92" s="7"/>
      <c r="H92" s="7"/>
      <c r="I92" s="7"/>
      <c r="J92" s="7"/>
      <c r="K92" s="30"/>
      <c r="L92" s="30"/>
      <c r="M92" s="30"/>
      <c r="N92" s="15">
        <f>N78+N81+N84+N88+N91</f>
        <v>481.07000000000005</v>
      </c>
      <c r="O92" s="30">
        <f>O78+O81+O84+O88+O91</f>
        <v>0</v>
      </c>
      <c r="P92" s="15">
        <f>P78+P81+P84+P88+P91</f>
        <v>481.07000000000005</v>
      </c>
      <c r="Q92" s="30">
        <f t="shared" ref="Q92:S92" si="13">Q78+Q81+Q84+Q88+Q91</f>
        <v>0</v>
      </c>
      <c r="R92" s="30">
        <f t="shared" si="13"/>
        <v>0</v>
      </c>
      <c r="S92" s="30">
        <f t="shared" si="13"/>
        <v>0</v>
      </c>
      <c r="T92" s="12">
        <f>D92/X92*12</f>
        <v>11.303779126688859</v>
      </c>
      <c r="U92" s="7"/>
      <c r="V92" s="15">
        <f>V78+V81+V84+V88+V91</f>
        <v>67.500000000000014</v>
      </c>
      <c r="W92" s="7"/>
      <c r="X92" s="15">
        <f>X78+X81+X84+X88+X91</f>
        <v>510.7</v>
      </c>
    </row>
    <row r="93" spans="1:24">
      <c r="A93" s="82" t="s">
        <v>61</v>
      </c>
      <c r="B93" s="82"/>
      <c r="C93" s="82"/>
      <c r="D93" s="16">
        <f>D66+D92</f>
        <v>481.07000000000005</v>
      </c>
      <c r="E93" s="5" t="s">
        <v>30</v>
      </c>
      <c r="F93" s="5" t="s">
        <v>30</v>
      </c>
      <c r="G93" s="7"/>
      <c r="H93" s="7"/>
      <c r="I93" s="7"/>
      <c r="J93" s="7"/>
      <c r="K93" s="30"/>
      <c r="L93" s="30"/>
      <c r="M93" s="30"/>
      <c r="N93" s="16">
        <f>N66+N92</f>
        <v>481.07000000000005</v>
      </c>
      <c r="O93" s="31">
        <f>O66+O92</f>
        <v>0</v>
      </c>
      <c r="P93" s="16">
        <f>P66+P92</f>
        <v>481.07000000000005</v>
      </c>
      <c r="Q93" s="31">
        <f t="shared" ref="Q93:S93" si="14">Q66+Q92</f>
        <v>0</v>
      </c>
      <c r="R93" s="31">
        <f t="shared" si="14"/>
        <v>0</v>
      </c>
      <c r="S93" s="31">
        <f t="shared" si="14"/>
        <v>0</v>
      </c>
      <c r="T93" s="12">
        <f>D93/X93*12</f>
        <v>11.303779126688859</v>
      </c>
      <c r="U93" s="7"/>
      <c r="V93" s="16">
        <f>V66+V92</f>
        <v>67.500000000000014</v>
      </c>
      <c r="W93" s="7"/>
      <c r="X93" s="16">
        <f>X66+X92</f>
        <v>510.7</v>
      </c>
    </row>
    <row r="94" spans="1:24">
      <c r="A94" s="5" t="s">
        <v>62</v>
      </c>
      <c r="B94" s="82" t="s">
        <v>63</v>
      </c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</row>
    <row r="95" spans="1:24">
      <c r="A95" s="10" t="s">
        <v>122</v>
      </c>
      <c r="B95" s="82" t="s">
        <v>64</v>
      </c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</row>
    <row r="96" spans="1:24">
      <c r="A96" s="9" t="s">
        <v>123</v>
      </c>
      <c r="B96" s="81" t="s">
        <v>29</v>
      </c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</row>
    <row r="97" spans="1:24">
      <c r="A97" s="7"/>
      <c r="B97" s="7"/>
      <c r="C97" s="7"/>
      <c r="D97" s="7"/>
      <c r="E97" s="7" t="s">
        <v>30</v>
      </c>
      <c r="F97" s="7" t="s">
        <v>30</v>
      </c>
      <c r="G97" s="7" t="s">
        <v>30</v>
      </c>
      <c r="H97" s="7" t="s">
        <v>30</v>
      </c>
      <c r="I97" s="7" t="s">
        <v>30</v>
      </c>
      <c r="J97" s="7" t="s">
        <v>30</v>
      </c>
      <c r="K97" s="30"/>
      <c r="L97" s="30"/>
      <c r="M97" s="30"/>
      <c r="N97" s="7"/>
      <c r="O97" s="7"/>
      <c r="P97" s="8"/>
      <c r="Q97" s="8"/>
      <c r="R97" s="8"/>
      <c r="S97" s="7"/>
      <c r="T97" s="7"/>
      <c r="U97" s="7"/>
      <c r="V97" s="7"/>
      <c r="W97" s="7"/>
      <c r="X97" s="7"/>
    </row>
    <row r="98" spans="1:24">
      <c r="A98" s="81" t="s">
        <v>65</v>
      </c>
      <c r="B98" s="81"/>
      <c r="C98" s="81"/>
      <c r="D98" s="7"/>
      <c r="E98" s="7" t="s">
        <v>30</v>
      </c>
      <c r="F98" s="7" t="s">
        <v>30</v>
      </c>
      <c r="G98" s="7"/>
      <c r="H98" s="7"/>
      <c r="I98" s="7"/>
      <c r="J98" s="7"/>
      <c r="K98" s="30"/>
      <c r="L98" s="30"/>
      <c r="M98" s="30"/>
      <c r="N98" s="7"/>
      <c r="O98" s="7"/>
      <c r="P98" s="8"/>
      <c r="Q98" s="8"/>
      <c r="R98" s="8"/>
      <c r="S98" s="7"/>
      <c r="T98" s="7"/>
      <c r="U98" s="7"/>
      <c r="V98" s="7"/>
      <c r="W98" s="7"/>
      <c r="X98" s="7"/>
    </row>
    <row r="99" spans="1:24">
      <c r="A99" s="9" t="s">
        <v>124</v>
      </c>
      <c r="B99" s="81" t="s">
        <v>32</v>
      </c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</row>
    <row r="100" spans="1:24">
      <c r="A100" s="7"/>
      <c r="B100" s="7"/>
      <c r="C100" s="7"/>
      <c r="D100" s="7"/>
      <c r="E100" s="7" t="s">
        <v>30</v>
      </c>
      <c r="F100" s="7" t="s">
        <v>30</v>
      </c>
      <c r="G100" s="7" t="s">
        <v>30</v>
      </c>
      <c r="H100" s="7" t="s">
        <v>30</v>
      </c>
      <c r="I100" s="7" t="s">
        <v>30</v>
      </c>
      <c r="J100" s="7" t="s">
        <v>30</v>
      </c>
      <c r="K100" s="30"/>
      <c r="L100" s="30"/>
      <c r="M100" s="30"/>
      <c r="N100" s="7"/>
      <c r="O100" s="7"/>
      <c r="P100" s="8"/>
      <c r="Q100" s="8"/>
      <c r="R100" s="8"/>
      <c r="S100" s="7"/>
      <c r="T100" s="7"/>
      <c r="U100" s="7"/>
      <c r="V100" s="7"/>
      <c r="W100" s="7"/>
      <c r="X100" s="7"/>
    </row>
    <row r="101" spans="1:24">
      <c r="A101" s="81" t="s">
        <v>66</v>
      </c>
      <c r="B101" s="81"/>
      <c r="C101" s="81"/>
      <c r="D101" s="7"/>
      <c r="E101" s="7" t="s">
        <v>30</v>
      </c>
      <c r="F101" s="7" t="s">
        <v>30</v>
      </c>
      <c r="G101" s="7"/>
      <c r="H101" s="7"/>
      <c r="I101" s="7"/>
      <c r="J101" s="7"/>
      <c r="K101" s="30"/>
      <c r="L101" s="30"/>
      <c r="M101" s="30"/>
      <c r="N101" s="7"/>
      <c r="O101" s="7"/>
      <c r="P101" s="8"/>
      <c r="Q101" s="8"/>
      <c r="R101" s="8"/>
      <c r="S101" s="7"/>
      <c r="T101" s="7"/>
      <c r="U101" s="7"/>
      <c r="V101" s="7"/>
      <c r="W101" s="7"/>
      <c r="X101" s="7"/>
    </row>
    <row r="102" spans="1:24">
      <c r="A102" s="9" t="s">
        <v>125</v>
      </c>
      <c r="B102" s="81" t="s">
        <v>34</v>
      </c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</row>
    <row r="103" spans="1:24">
      <c r="A103" s="7"/>
      <c r="B103" s="7"/>
      <c r="C103" s="7"/>
      <c r="D103" s="7"/>
      <c r="E103" s="7" t="s">
        <v>30</v>
      </c>
      <c r="F103" s="7" t="s">
        <v>30</v>
      </c>
      <c r="G103" s="7" t="s">
        <v>30</v>
      </c>
      <c r="H103" s="7" t="s">
        <v>30</v>
      </c>
      <c r="I103" s="7" t="s">
        <v>30</v>
      </c>
      <c r="J103" s="7" t="s">
        <v>30</v>
      </c>
      <c r="K103" s="30"/>
      <c r="L103" s="30"/>
      <c r="M103" s="30"/>
      <c r="N103" s="7"/>
      <c r="O103" s="7"/>
      <c r="P103" s="8"/>
      <c r="Q103" s="8"/>
      <c r="R103" s="8"/>
      <c r="S103" s="7"/>
      <c r="T103" s="7"/>
      <c r="U103" s="7"/>
      <c r="V103" s="7"/>
      <c r="W103" s="7"/>
      <c r="X103" s="7"/>
    </row>
    <row r="104" spans="1:24">
      <c r="A104" s="81" t="s">
        <v>67</v>
      </c>
      <c r="B104" s="81"/>
      <c r="C104" s="81"/>
      <c r="D104" s="7"/>
      <c r="E104" s="7" t="s">
        <v>30</v>
      </c>
      <c r="F104" s="7" t="s">
        <v>30</v>
      </c>
      <c r="G104" s="7"/>
      <c r="H104" s="7"/>
      <c r="I104" s="7"/>
      <c r="J104" s="7"/>
      <c r="K104" s="30"/>
      <c r="L104" s="30"/>
      <c r="M104" s="30"/>
      <c r="N104" s="7"/>
      <c r="O104" s="7"/>
      <c r="P104" s="8"/>
      <c r="Q104" s="8"/>
      <c r="R104" s="8"/>
      <c r="S104" s="7"/>
      <c r="T104" s="7"/>
      <c r="U104" s="7"/>
      <c r="V104" s="7"/>
      <c r="W104" s="7"/>
      <c r="X104" s="7"/>
    </row>
    <row r="105" spans="1:24">
      <c r="A105" s="81" t="s">
        <v>68</v>
      </c>
      <c r="B105" s="81"/>
      <c r="C105" s="81"/>
      <c r="D105" s="7"/>
      <c r="E105" s="7" t="s">
        <v>30</v>
      </c>
      <c r="F105" s="7" t="s">
        <v>30</v>
      </c>
      <c r="G105" s="7"/>
      <c r="H105" s="7"/>
      <c r="I105" s="7"/>
      <c r="J105" s="7"/>
      <c r="K105" s="30"/>
      <c r="L105" s="30"/>
      <c r="M105" s="30"/>
      <c r="N105" s="7"/>
      <c r="O105" s="7"/>
      <c r="P105" s="8"/>
      <c r="Q105" s="8"/>
      <c r="R105" s="8"/>
      <c r="S105" s="7"/>
      <c r="T105" s="7"/>
      <c r="U105" s="7"/>
      <c r="V105" s="7"/>
      <c r="W105" s="7"/>
      <c r="X105" s="7"/>
    </row>
    <row r="106" spans="1:24">
      <c r="A106" s="10" t="s">
        <v>126</v>
      </c>
      <c r="B106" s="82" t="s">
        <v>37</v>
      </c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2"/>
      <c r="U106" s="82"/>
      <c r="V106" s="82"/>
      <c r="W106" s="82"/>
      <c r="X106" s="82"/>
    </row>
    <row r="107" spans="1:24">
      <c r="A107" s="9" t="s">
        <v>127</v>
      </c>
      <c r="B107" s="81" t="s">
        <v>29</v>
      </c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</row>
    <row r="108" spans="1:24">
      <c r="A108" s="7"/>
      <c r="B108" s="7"/>
      <c r="C108" s="7"/>
      <c r="D108" s="7"/>
      <c r="E108" s="7" t="s">
        <v>30</v>
      </c>
      <c r="F108" s="7" t="s">
        <v>30</v>
      </c>
      <c r="G108" s="7" t="s">
        <v>30</v>
      </c>
      <c r="H108" s="7" t="s">
        <v>30</v>
      </c>
      <c r="I108" s="7" t="s">
        <v>30</v>
      </c>
      <c r="J108" s="7" t="s">
        <v>30</v>
      </c>
      <c r="K108" s="30"/>
      <c r="L108" s="30"/>
      <c r="M108" s="30"/>
      <c r="N108" s="7"/>
      <c r="O108" s="7"/>
      <c r="P108" s="8"/>
      <c r="Q108" s="8"/>
      <c r="R108" s="8"/>
      <c r="S108" s="7"/>
      <c r="T108" s="7"/>
      <c r="U108" s="7"/>
      <c r="V108" s="7"/>
      <c r="W108" s="7"/>
      <c r="X108" s="7"/>
    </row>
    <row r="109" spans="1:24">
      <c r="A109" s="81" t="s">
        <v>69</v>
      </c>
      <c r="B109" s="81"/>
      <c r="C109" s="81"/>
      <c r="D109" s="7"/>
      <c r="E109" s="7" t="s">
        <v>30</v>
      </c>
      <c r="F109" s="7" t="s">
        <v>30</v>
      </c>
      <c r="G109" s="7"/>
      <c r="H109" s="7"/>
      <c r="I109" s="7"/>
      <c r="J109" s="7"/>
      <c r="K109" s="30"/>
      <c r="L109" s="30"/>
      <c r="M109" s="30"/>
      <c r="N109" s="7"/>
      <c r="O109" s="7"/>
      <c r="P109" s="8"/>
      <c r="Q109" s="8"/>
      <c r="R109" s="8"/>
      <c r="S109" s="7"/>
      <c r="T109" s="7"/>
      <c r="U109" s="7"/>
      <c r="V109" s="7"/>
      <c r="W109" s="7"/>
      <c r="X109" s="7"/>
    </row>
    <row r="110" spans="1:24">
      <c r="A110" s="9" t="s">
        <v>128</v>
      </c>
      <c r="B110" s="81" t="s">
        <v>32</v>
      </c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</row>
    <row r="111" spans="1:24">
      <c r="A111" s="7"/>
      <c r="B111" s="7"/>
      <c r="C111" s="7"/>
      <c r="D111" s="7"/>
      <c r="E111" s="7" t="s">
        <v>30</v>
      </c>
      <c r="F111" s="7" t="s">
        <v>30</v>
      </c>
      <c r="G111" s="7" t="s">
        <v>30</v>
      </c>
      <c r="H111" s="7" t="s">
        <v>30</v>
      </c>
      <c r="I111" s="7" t="s">
        <v>30</v>
      </c>
      <c r="J111" s="7" t="s">
        <v>30</v>
      </c>
      <c r="K111" s="30"/>
      <c r="L111" s="30"/>
      <c r="M111" s="30"/>
      <c r="N111" s="7"/>
      <c r="O111" s="7"/>
      <c r="P111" s="8"/>
      <c r="Q111" s="8"/>
      <c r="R111" s="8"/>
      <c r="S111" s="7"/>
      <c r="T111" s="7"/>
      <c r="U111" s="7"/>
      <c r="V111" s="7"/>
      <c r="W111" s="7"/>
      <c r="X111" s="7"/>
    </row>
    <row r="112" spans="1:24">
      <c r="A112" s="81" t="s">
        <v>70</v>
      </c>
      <c r="B112" s="81"/>
      <c r="C112" s="81"/>
      <c r="D112" s="7"/>
      <c r="E112" s="7" t="s">
        <v>30</v>
      </c>
      <c r="F112" s="7" t="s">
        <v>30</v>
      </c>
      <c r="G112" s="7"/>
      <c r="H112" s="7"/>
      <c r="I112" s="7"/>
      <c r="J112" s="7"/>
      <c r="K112" s="30"/>
      <c r="L112" s="30"/>
      <c r="M112" s="30"/>
      <c r="N112" s="7"/>
      <c r="O112" s="7"/>
      <c r="P112" s="8"/>
      <c r="Q112" s="8"/>
      <c r="R112" s="8"/>
      <c r="S112" s="7"/>
      <c r="T112" s="7"/>
      <c r="U112" s="7"/>
      <c r="V112" s="7"/>
      <c r="W112" s="7"/>
      <c r="X112" s="7"/>
    </row>
    <row r="113" spans="1:24">
      <c r="A113" s="9" t="s">
        <v>129</v>
      </c>
      <c r="B113" s="81" t="s">
        <v>40</v>
      </c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</row>
    <row r="114" spans="1:24">
      <c r="A114" s="7"/>
      <c r="B114" s="7"/>
      <c r="C114" s="7"/>
      <c r="D114" s="7"/>
      <c r="E114" s="7" t="s">
        <v>30</v>
      </c>
      <c r="F114" s="7" t="s">
        <v>30</v>
      </c>
      <c r="G114" s="7" t="s">
        <v>30</v>
      </c>
      <c r="H114" s="7" t="s">
        <v>30</v>
      </c>
      <c r="I114" s="7" t="s">
        <v>30</v>
      </c>
      <c r="J114" s="7" t="s">
        <v>30</v>
      </c>
      <c r="K114" s="30"/>
      <c r="L114" s="30"/>
      <c r="M114" s="30"/>
      <c r="N114" s="7"/>
      <c r="O114" s="7"/>
      <c r="P114" s="8"/>
      <c r="Q114" s="8"/>
      <c r="R114" s="8"/>
      <c r="S114" s="7"/>
      <c r="T114" s="7"/>
      <c r="U114" s="7"/>
      <c r="V114" s="7"/>
      <c r="W114" s="7"/>
      <c r="X114" s="7"/>
    </row>
    <row r="115" spans="1:24">
      <c r="A115" s="81" t="s">
        <v>71</v>
      </c>
      <c r="B115" s="81"/>
      <c r="C115" s="81"/>
      <c r="D115" s="7"/>
      <c r="E115" s="7" t="s">
        <v>30</v>
      </c>
      <c r="F115" s="7" t="s">
        <v>30</v>
      </c>
      <c r="G115" s="7"/>
      <c r="H115" s="7"/>
      <c r="I115" s="7"/>
      <c r="J115" s="7"/>
      <c r="K115" s="30"/>
      <c r="L115" s="30"/>
      <c r="M115" s="30"/>
      <c r="N115" s="7"/>
      <c r="O115" s="7"/>
      <c r="P115" s="8"/>
      <c r="Q115" s="8"/>
      <c r="R115" s="8"/>
      <c r="S115" s="7"/>
      <c r="T115" s="7"/>
      <c r="U115" s="7"/>
      <c r="V115" s="7"/>
      <c r="W115" s="7"/>
      <c r="X115" s="7"/>
    </row>
    <row r="116" spans="1:24">
      <c r="A116" s="9" t="s">
        <v>130</v>
      </c>
      <c r="B116" s="81" t="s">
        <v>42</v>
      </c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</row>
    <row r="117" spans="1:24">
      <c r="A117" s="7"/>
      <c r="B117" s="7"/>
      <c r="C117" s="7"/>
      <c r="D117" s="7"/>
      <c r="E117" s="7" t="s">
        <v>30</v>
      </c>
      <c r="F117" s="7" t="s">
        <v>30</v>
      </c>
      <c r="G117" s="7" t="s">
        <v>30</v>
      </c>
      <c r="H117" s="7" t="s">
        <v>30</v>
      </c>
      <c r="I117" s="7" t="s">
        <v>30</v>
      </c>
      <c r="J117" s="7" t="s">
        <v>30</v>
      </c>
      <c r="K117" s="30"/>
      <c r="L117" s="30"/>
      <c r="M117" s="30"/>
      <c r="N117" s="7"/>
      <c r="O117" s="7"/>
      <c r="P117" s="8"/>
      <c r="Q117" s="8"/>
      <c r="R117" s="8"/>
      <c r="S117" s="7"/>
      <c r="T117" s="7"/>
      <c r="U117" s="7"/>
      <c r="V117" s="7"/>
      <c r="W117" s="7"/>
      <c r="X117" s="7"/>
    </row>
    <row r="118" spans="1:24">
      <c r="A118" s="81" t="s">
        <v>72</v>
      </c>
      <c r="B118" s="81"/>
      <c r="C118" s="81"/>
      <c r="D118" s="7"/>
      <c r="E118" s="7" t="s">
        <v>30</v>
      </c>
      <c r="F118" s="7" t="s">
        <v>30</v>
      </c>
      <c r="G118" s="7"/>
      <c r="H118" s="7"/>
      <c r="I118" s="7"/>
      <c r="J118" s="7"/>
      <c r="K118" s="30"/>
      <c r="L118" s="30"/>
      <c r="M118" s="30"/>
      <c r="N118" s="7"/>
      <c r="O118" s="7"/>
      <c r="P118" s="8"/>
      <c r="Q118" s="8"/>
      <c r="R118" s="8"/>
      <c r="S118" s="7"/>
      <c r="T118" s="7"/>
      <c r="U118" s="7"/>
      <c r="V118" s="7"/>
      <c r="W118" s="7"/>
      <c r="X118" s="7"/>
    </row>
    <row r="119" spans="1:24">
      <c r="A119" s="9" t="s">
        <v>131</v>
      </c>
      <c r="B119" s="81" t="s">
        <v>34</v>
      </c>
      <c r="C119" s="81"/>
      <c r="D119" s="81"/>
      <c r="E119" s="81"/>
      <c r="F119" s="81"/>
      <c r="G119" s="81"/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</row>
    <row r="120" spans="1:24">
      <c r="A120" s="7"/>
      <c r="B120" s="7"/>
      <c r="C120" s="7"/>
      <c r="D120" s="7"/>
      <c r="E120" s="7" t="s">
        <v>30</v>
      </c>
      <c r="F120" s="7" t="s">
        <v>30</v>
      </c>
      <c r="G120" s="7" t="s">
        <v>30</v>
      </c>
      <c r="H120" s="7" t="s">
        <v>30</v>
      </c>
      <c r="I120" s="7" t="s">
        <v>30</v>
      </c>
      <c r="J120" s="7" t="s">
        <v>30</v>
      </c>
      <c r="K120" s="30"/>
      <c r="L120" s="30"/>
      <c r="M120" s="30"/>
      <c r="N120" s="7"/>
      <c r="O120" s="7"/>
      <c r="P120" s="8"/>
      <c r="Q120" s="8"/>
      <c r="R120" s="8"/>
      <c r="S120" s="7"/>
      <c r="T120" s="7"/>
      <c r="U120" s="7"/>
      <c r="V120" s="7"/>
      <c r="W120" s="7"/>
      <c r="X120" s="7"/>
    </row>
    <row r="121" spans="1:24">
      <c r="A121" s="81" t="s">
        <v>73</v>
      </c>
      <c r="B121" s="81"/>
      <c r="C121" s="81"/>
      <c r="D121" s="7"/>
      <c r="E121" s="7" t="s">
        <v>30</v>
      </c>
      <c r="F121" s="7" t="s">
        <v>30</v>
      </c>
      <c r="G121" s="7"/>
      <c r="H121" s="7"/>
      <c r="I121" s="7"/>
      <c r="J121" s="7"/>
      <c r="K121" s="30"/>
      <c r="L121" s="30"/>
      <c r="M121" s="30"/>
      <c r="N121" s="7"/>
      <c r="O121" s="7"/>
      <c r="P121" s="8"/>
      <c r="Q121" s="8"/>
      <c r="R121" s="8"/>
      <c r="S121" s="7"/>
      <c r="T121" s="7"/>
      <c r="U121" s="7"/>
      <c r="V121" s="7"/>
      <c r="W121" s="7"/>
      <c r="X121" s="7"/>
    </row>
    <row r="122" spans="1:24">
      <c r="A122" s="81" t="s">
        <v>74</v>
      </c>
      <c r="B122" s="81"/>
      <c r="C122" s="81"/>
      <c r="D122" s="7"/>
      <c r="E122" s="7" t="s">
        <v>30</v>
      </c>
      <c r="F122" s="7" t="s">
        <v>30</v>
      </c>
      <c r="G122" s="7"/>
      <c r="H122" s="7"/>
      <c r="I122" s="7"/>
      <c r="J122" s="7"/>
      <c r="K122" s="30"/>
      <c r="L122" s="30"/>
      <c r="M122" s="30"/>
      <c r="N122" s="7"/>
      <c r="O122" s="7"/>
      <c r="P122" s="8"/>
      <c r="Q122" s="8"/>
      <c r="R122" s="8"/>
      <c r="S122" s="7"/>
      <c r="T122" s="7"/>
      <c r="U122" s="7"/>
      <c r="V122" s="7"/>
      <c r="W122" s="7"/>
      <c r="X122" s="7"/>
    </row>
    <row r="123" spans="1:24">
      <c r="A123" s="82" t="s">
        <v>75</v>
      </c>
      <c r="B123" s="82"/>
      <c r="C123" s="82"/>
      <c r="D123" s="7"/>
      <c r="E123" s="7" t="s">
        <v>30</v>
      </c>
      <c r="F123" s="7" t="s">
        <v>30</v>
      </c>
      <c r="G123" s="7"/>
      <c r="H123" s="7"/>
      <c r="I123" s="7"/>
      <c r="J123" s="7"/>
      <c r="K123" s="30"/>
      <c r="L123" s="30"/>
      <c r="M123" s="30"/>
      <c r="N123" s="7"/>
      <c r="O123" s="7"/>
      <c r="P123" s="8"/>
      <c r="Q123" s="8"/>
      <c r="R123" s="8"/>
      <c r="S123" s="7"/>
      <c r="T123" s="7"/>
      <c r="U123" s="7"/>
      <c r="V123" s="7"/>
      <c r="W123" s="7"/>
      <c r="X123" s="7"/>
    </row>
    <row r="124" spans="1:24">
      <c r="A124" s="5" t="s">
        <v>77</v>
      </c>
      <c r="B124" s="82" t="s">
        <v>78</v>
      </c>
      <c r="C124" s="82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</row>
    <row r="125" spans="1:24">
      <c r="A125" s="10" t="s">
        <v>132</v>
      </c>
      <c r="B125" s="82" t="s">
        <v>64</v>
      </c>
      <c r="C125" s="82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</row>
    <row r="126" spans="1:24">
      <c r="A126" s="9" t="s">
        <v>133</v>
      </c>
      <c r="B126" s="81" t="s">
        <v>29</v>
      </c>
      <c r="C126" s="81"/>
      <c r="D126" s="81"/>
      <c r="E126" s="81"/>
      <c r="F126" s="81"/>
      <c r="G126" s="81"/>
      <c r="H126" s="81"/>
      <c r="I126" s="81"/>
      <c r="J126" s="81"/>
      <c r="K126" s="81"/>
      <c r="L126" s="81"/>
      <c r="M126" s="81"/>
      <c r="N126" s="81"/>
      <c r="O126" s="81"/>
      <c r="P126" s="81"/>
      <c r="Q126" s="81"/>
      <c r="R126" s="81"/>
      <c r="S126" s="81"/>
      <c r="T126" s="81"/>
      <c r="U126" s="81"/>
      <c r="V126" s="81"/>
      <c r="W126" s="81"/>
      <c r="X126" s="81"/>
    </row>
    <row r="127" spans="1:24">
      <c r="A127" s="7"/>
      <c r="B127" s="7"/>
      <c r="C127" s="7"/>
      <c r="D127" s="7"/>
      <c r="E127" s="7" t="s">
        <v>30</v>
      </c>
      <c r="F127" s="7" t="s">
        <v>30</v>
      </c>
      <c r="G127" s="7" t="s">
        <v>30</v>
      </c>
      <c r="H127" s="7" t="s">
        <v>30</v>
      </c>
      <c r="I127" s="7" t="s">
        <v>30</v>
      </c>
      <c r="J127" s="7" t="s">
        <v>30</v>
      </c>
      <c r="K127" s="30"/>
      <c r="L127" s="30"/>
      <c r="M127" s="30"/>
      <c r="N127" s="7"/>
      <c r="O127" s="7"/>
      <c r="P127" s="8"/>
      <c r="Q127" s="8"/>
      <c r="R127" s="8"/>
      <c r="S127" s="7"/>
      <c r="T127" s="7"/>
      <c r="U127" s="7"/>
      <c r="V127" s="7"/>
      <c r="W127" s="7"/>
      <c r="X127" s="7"/>
    </row>
    <row r="128" spans="1:24">
      <c r="A128" s="81" t="s">
        <v>79</v>
      </c>
      <c r="B128" s="81"/>
      <c r="C128" s="81"/>
      <c r="D128" s="7"/>
      <c r="E128" s="7" t="s">
        <v>30</v>
      </c>
      <c r="F128" s="7" t="s">
        <v>30</v>
      </c>
      <c r="G128" s="7"/>
      <c r="H128" s="7"/>
      <c r="I128" s="7"/>
      <c r="J128" s="7"/>
      <c r="K128" s="30"/>
      <c r="L128" s="30"/>
      <c r="M128" s="30"/>
      <c r="N128" s="7"/>
      <c r="O128" s="7"/>
      <c r="P128" s="8"/>
      <c r="Q128" s="8"/>
      <c r="R128" s="8"/>
      <c r="S128" s="7"/>
      <c r="T128" s="7"/>
      <c r="U128" s="7"/>
      <c r="V128" s="7"/>
      <c r="W128" s="7"/>
      <c r="X128" s="7"/>
    </row>
    <row r="129" spans="1:28">
      <c r="A129" s="9" t="s">
        <v>134</v>
      </c>
      <c r="B129" s="81" t="s">
        <v>32</v>
      </c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</row>
    <row r="130" spans="1:28" ht="76.5">
      <c r="A130" s="20" t="s">
        <v>170</v>
      </c>
      <c r="B130" s="70" t="s">
        <v>171</v>
      </c>
      <c r="C130" s="20" t="s">
        <v>172</v>
      </c>
      <c r="D130" s="53">
        <v>36.36</v>
      </c>
      <c r="E130" s="53" t="s">
        <v>30</v>
      </c>
      <c r="F130" s="53" t="s">
        <v>30</v>
      </c>
      <c r="G130" s="53" t="s">
        <v>30</v>
      </c>
      <c r="H130" s="53" t="s">
        <v>30</v>
      </c>
      <c r="I130" s="53" t="s">
        <v>30</v>
      </c>
      <c r="J130" s="53" t="s">
        <v>30</v>
      </c>
      <c r="K130" s="53"/>
      <c r="L130" s="53"/>
      <c r="M130" s="53"/>
      <c r="N130" s="53">
        <f>D130</f>
        <v>36.36</v>
      </c>
      <c r="O130" s="53">
        <v>0</v>
      </c>
      <c r="P130" s="53"/>
      <c r="Q130" s="54">
        <f>N130</f>
        <v>36.36</v>
      </c>
      <c r="R130" s="54"/>
      <c r="S130" s="53"/>
      <c r="T130" s="67">
        <f>D130/X130*12</f>
        <v>7.9765996343692871</v>
      </c>
      <c r="U130" s="53"/>
      <c r="V130" s="53">
        <v>4.4000000000000004</v>
      </c>
      <c r="W130" s="53"/>
      <c r="X130" s="52">
        <v>54.7</v>
      </c>
    </row>
    <row r="131" spans="1:28" ht="77.25" customHeight="1">
      <c r="A131" s="20" t="s">
        <v>176</v>
      </c>
      <c r="B131" s="70" t="s">
        <v>177</v>
      </c>
      <c r="C131" s="20" t="s">
        <v>178</v>
      </c>
      <c r="D131" s="52">
        <v>51.6</v>
      </c>
      <c r="E131" s="53" t="s">
        <v>30</v>
      </c>
      <c r="F131" s="53" t="s">
        <v>30</v>
      </c>
      <c r="G131" s="53" t="s">
        <v>30</v>
      </c>
      <c r="H131" s="53" t="s">
        <v>30</v>
      </c>
      <c r="I131" s="53" t="s">
        <v>30</v>
      </c>
      <c r="J131" s="53" t="s">
        <v>30</v>
      </c>
      <c r="K131" s="53"/>
      <c r="L131" s="53"/>
      <c r="M131" s="53"/>
      <c r="N131" s="53">
        <f>D131</f>
        <v>51.6</v>
      </c>
      <c r="O131" s="53">
        <v>0</v>
      </c>
      <c r="P131" s="53"/>
      <c r="Q131" s="54">
        <f>N131</f>
        <v>51.6</v>
      </c>
      <c r="R131" s="54"/>
      <c r="S131" s="53"/>
      <c r="T131" s="67">
        <f>D131/X131*12</f>
        <v>4.8488645262333598</v>
      </c>
      <c r="U131" s="53"/>
      <c r="V131" s="53">
        <v>10.4</v>
      </c>
      <c r="W131" s="53"/>
      <c r="X131" s="52">
        <v>127.7</v>
      </c>
    </row>
    <row r="132" spans="1:28" ht="15.75">
      <c r="A132" s="81" t="s">
        <v>80</v>
      </c>
      <c r="B132" s="81"/>
      <c r="C132" s="81"/>
      <c r="D132" s="51">
        <f>SUM(D130:D131)</f>
        <v>87.960000000000008</v>
      </c>
      <c r="E132" s="51" t="s">
        <v>30</v>
      </c>
      <c r="F132" s="51" t="s">
        <v>30</v>
      </c>
      <c r="G132" s="51"/>
      <c r="H132" s="51"/>
      <c r="I132" s="51"/>
      <c r="J132" s="51"/>
      <c r="K132" s="51"/>
      <c r="L132" s="51"/>
      <c r="M132" s="51"/>
      <c r="N132" s="51">
        <f>SUM(N130:N131)</f>
        <v>87.960000000000008</v>
      </c>
      <c r="O132" s="51">
        <f>SUM(O130:O131)</f>
        <v>0</v>
      </c>
      <c r="P132" s="51">
        <f>SUM(P130:P131)</f>
        <v>0</v>
      </c>
      <c r="Q132" s="51">
        <f t="shared" ref="Q132:S132" si="15">SUM(Q130:Q131)</f>
        <v>87.960000000000008</v>
      </c>
      <c r="R132" s="51">
        <f t="shared" si="15"/>
        <v>0</v>
      </c>
      <c r="S132" s="51">
        <f t="shared" si="15"/>
        <v>0</v>
      </c>
      <c r="T132" s="67">
        <f>D132/X132*12</f>
        <v>5.7868421052631582</v>
      </c>
      <c r="U132" s="51"/>
      <c r="V132" s="51">
        <f>SUM(V130:V131)</f>
        <v>14.8</v>
      </c>
      <c r="W132" s="68"/>
      <c r="X132" s="55">
        <f>SUM(X130:X131)</f>
        <v>182.4</v>
      </c>
      <c r="AB132" s="21"/>
    </row>
    <row r="133" spans="1:28">
      <c r="A133" s="9" t="s">
        <v>135</v>
      </c>
      <c r="B133" s="81" t="s">
        <v>34</v>
      </c>
      <c r="C133" s="81"/>
      <c r="D133" s="81"/>
      <c r="E133" s="81"/>
      <c r="F133" s="81"/>
      <c r="G133" s="81"/>
      <c r="H133" s="81"/>
      <c r="I133" s="81"/>
      <c r="J133" s="81"/>
      <c r="K133" s="81"/>
      <c r="L133" s="81"/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</row>
    <row r="134" spans="1:28" ht="15.75">
      <c r="A134" s="7"/>
      <c r="B134" s="7"/>
      <c r="C134" s="7"/>
      <c r="D134" s="51"/>
      <c r="E134" s="51" t="s">
        <v>30</v>
      </c>
      <c r="F134" s="51" t="s">
        <v>30</v>
      </c>
      <c r="G134" s="51" t="s">
        <v>30</v>
      </c>
      <c r="H134" s="51" t="s">
        <v>30</v>
      </c>
      <c r="I134" s="51" t="s">
        <v>30</v>
      </c>
      <c r="J134" s="51" t="s">
        <v>30</v>
      </c>
      <c r="K134" s="51"/>
      <c r="L134" s="51"/>
      <c r="M134" s="51"/>
      <c r="N134" s="51"/>
      <c r="O134" s="51"/>
      <c r="P134" s="62"/>
      <c r="Q134" s="62"/>
      <c r="R134" s="62"/>
      <c r="S134" s="51"/>
      <c r="T134" s="51"/>
      <c r="U134" s="51"/>
      <c r="V134" s="51"/>
      <c r="W134" s="51"/>
      <c r="X134" s="51"/>
    </row>
    <row r="135" spans="1:28" ht="15.75">
      <c r="A135" s="81" t="s">
        <v>81</v>
      </c>
      <c r="B135" s="81"/>
      <c r="C135" s="81"/>
      <c r="D135" s="51"/>
      <c r="E135" s="51" t="s">
        <v>30</v>
      </c>
      <c r="F135" s="51" t="s">
        <v>30</v>
      </c>
      <c r="G135" s="51"/>
      <c r="H135" s="51"/>
      <c r="I135" s="51"/>
      <c r="J135" s="51"/>
      <c r="K135" s="51"/>
      <c r="L135" s="51"/>
      <c r="M135" s="51"/>
      <c r="N135" s="51"/>
      <c r="O135" s="51"/>
      <c r="P135" s="62"/>
      <c r="Q135" s="62"/>
      <c r="R135" s="62"/>
      <c r="S135" s="51"/>
      <c r="T135" s="51"/>
      <c r="U135" s="51"/>
      <c r="V135" s="51"/>
      <c r="W135" s="51"/>
      <c r="X135" s="51"/>
    </row>
    <row r="136" spans="1:28" ht="15.75">
      <c r="A136" s="81" t="s">
        <v>82</v>
      </c>
      <c r="B136" s="81"/>
      <c r="C136" s="81"/>
      <c r="D136" s="63">
        <f>D132+D135</f>
        <v>87.960000000000008</v>
      </c>
      <c r="E136" s="63" t="s">
        <v>30</v>
      </c>
      <c r="F136" s="63" t="s">
        <v>30</v>
      </c>
      <c r="G136" s="63"/>
      <c r="H136" s="63"/>
      <c r="I136" s="63"/>
      <c r="J136" s="63"/>
      <c r="K136" s="63"/>
      <c r="L136" s="63"/>
      <c r="M136" s="63"/>
      <c r="N136" s="63">
        <f>N132+N135</f>
        <v>87.960000000000008</v>
      </c>
      <c r="O136" s="63">
        <f>O132+O135</f>
        <v>0</v>
      </c>
      <c r="P136" s="63">
        <f>P132+P135</f>
        <v>0</v>
      </c>
      <c r="Q136" s="63">
        <f t="shared" ref="Q136:S136" si="16">Q132+Q135</f>
        <v>87.960000000000008</v>
      </c>
      <c r="R136" s="63">
        <f t="shared" si="16"/>
        <v>0</v>
      </c>
      <c r="S136" s="63">
        <f t="shared" si="16"/>
        <v>0</v>
      </c>
      <c r="T136" s="50">
        <f>D136/X136*12</f>
        <v>5.7868421052631582</v>
      </c>
      <c r="U136" s="63"/>
      <c r="V136" s="63">
        <f>V132+V135</f>
        <v>14.8</v>
      </c>
      <c r="W136" s="63">
        <f>W132+W135</f>
        <v>0</v>
      </c>
      <c r="X136" s="64">
        <f>X132+X135</f>
        <v>182.4</v>
      </c>
    </row>
    <row r="137" spans="1:28">
      <c r="A137" s="10" t="s">
        <v>136</v>
      </c>
      <c r="B137" s="82" t="s">
        <v>37</v>
      </c>
      <c r="C137" s="82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</row>
    <row r="138" spans="1:28">
      <c r="A138" s="7"/>
      <c r="B138" s="7"/>
      <c r="C138" s="7"/>
      <c r="D138" s="7"/>
      <c r="E138" s="7" t="s">
        <v>30</v>
      </c>
      <c r="F138" s="7" t="s">
        <v>30</v>
      </c>
      <c r="G138" s="7" t="s">
        <v>30</v>
      </c>
      <c r="H138" s="7" t="s">
        <v>30</v>
      </c>
      <c r="I138" s="7" t="s">
        <v>30</v>
      </c>
      <c r="J138" s="7" t="s">
        <v>30</v>
      </c>
      <c r="K138" s="30"/>
      <c r="L138" s="30"/>
      <c r="M138" s="30"/>
      <c r="N138" s="7"/>
      <c r="O138" s="7"/>
      <c r="P138" s="8"/>
      <c r="Q138" s="8"/>
      <c r="R138" s="8"/>
      <c r="S138" s="7"/>
      <c r="T138" s="7"/>
      <c r="U138" s="7"/>
      <c r="V138" s="7"/>
      <c r="W138" s="7"/>
      <c r="X138" s="7"/>
    </row>
    <row r="139" spans="1:28">
      <c r="A139" s="81" t="s">
        <v>83</v>
      </c>
      <c r="B139" s="81"/>
      <c r="C139" s="81"/>
      <c r="D139" s="7"/>
      <c r="E139" s="7" t="s">
        <v>30</v>
      </c>
      <c r="F139" s="7" t="s">
        <v>30</v>
      </c>
      <c r="G139" s="7"/>
      <c r="H139" s="7"/>
      <c r="I139" s="7"/>
      <c r="J139" s="7"/>
      <c r="K139" s="30"/>
      <c r="L139" s="30"/>
      <c r="M139" s="30"/>
      <c r="N139" s="7"/>
      <c r="O139" s="7"/>
      <c r="P139" s="8"/>
      <c r="Q139" s="8"/>
      <c r="R139" s="8"/>
      <c r="S139" s="7"/>
      <c r="T139" s="7"/>
      <c r="U139" s="7"/>
      <c r="V139" s="7"/>
      <c r="W139" s="7"/>
      <c r="X139" s="7"/>
    </row>
    <row r="140" spans="1:28">
      <c r="A140" s="9" t="s">
        <v>137</v>
      </c>
      <c r="B140" s="81" t="s">
        <v>32</v>
      </c>
      <c r="C140" s="81"/>
      <c r="D140" s="81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</row>
    <row r="141" spans="1:28">
      <c r="A141" s="7"/>
      <c r="B141" s="7"/>
      <c r="C141" s="7"/>
      <c r="D141" s="7"/>
      <c r="E141" s="7" t="s">
        <v>30</v>
      </c>
      <c r="F141" s="7" t="s">
        <v>30</v>
      </c>
      <c r="G141" s="7" t="s">
        <v>30</v>
      </c>
      <c r="H141" s="7" t="s">
        <v>30</v>
      </c>
      <c r="I141" s="7" t="s">
        <v>30</v>
      </c>
      <c r="J141" s="7" t="s">
        <v>30</v>
      </c>
      <c r="K141" s="30"/>
      <c r="L141" s="30"/>
      <c r="M141" s="30"/>
      <c r="N141" s="7"/>
      <c r="O141" s="7"/>
      <c r="P141" s="8"/>
      <c r="Q141" s="8"/>
      <c r="R141" s="8"/>
      <c r="S141" s="7"/>
      <c r="T141" s="7"/>
      <c r="U141" s="7"/>
      <c r="V141" s="7"/>
      <c r="W141" s="7"/>
      <c r="X141" s="7"/>
    </row>
    <row r="142" spans="1:28">
      <c r="A142" s="81" t="s">
        <v>84</v>
      </c>
      <c r="B142" s="81"/>
      <c r="C142" s="81"/>
      <c r="D142" s="7"/>
      <c r="E142" s="7" t="s">
        <v>30</v>
      </c>
      <c r="F142" s="7" t="s">
        <v>30</v>
      </c>
      <c r="G142" s="7"/>
      <c r="H142" s="7"/>
      <c r="I142" s="7"/>
      <c r="J142" s="7"/>
      <c r="K142" s="30"/>
      <c r="L142" s="30"/>
      <c r="M142" s="30"/>
      <c r="N142" s="7"/>
      <c r="O142" s="7"/>
      <c r="P142" s="8"/>
      <c r="Q142" s="8"/>
      <c r="R142" s="8"/>
      <c r="S142" s="7"/>
      <c r="T142" s="7"/>
      <c r="U142" s="7"/>
      <c r="V142" s="7"/>
      <c r="W142" s="7"/>
      <c r="X142" s="7"/>
    </row>
    <row r="143" spans="1:28">
      <c r="A143" s="9" t="s">
        <v>138</v>
      </c>
      <c r="B143" s="81" t="s">
        <v>40</v>
      </c>
      <c r="C143" s="81"/>
      <c r="D143" s="81"/>
      <c r="E143" s="81"/>
      <c r="F143" s="81"/>
      <c r="G143" s="81"/>
      <c r="H143" s="81"/>
      <c r="I143" s="81"/>
      <c r="J143" s="81"/>
      <c r="K143" s="81"/>
      <c r="L143" s="81"/>
      <c r="M143" s="81"/>
      <c r="N143" s="81"/>
      <c r="O143" s="81"/>
      <c r="P143" s="81"/>
      <c r="Q143" s="81"/>
      <c r="R143" s="81"/>
      <c r="S143" s="81"/>
      <c r="T143" s="81"/>
      <c r="U143" s="81"/>
      <c r="V143" s="81"/>
      <c r="W143" s="81"/>
      <c r="X143" s="81"/>
    </row>
    <row r="144" spans="1:28">
      <c r="A144" s="7"/>
      <c r="B144" s="7"/>
      <c r="C144" s="7"/>
      <c r="D144" s="7"/>
      <c r="E144" s="7" t="s">
        <v>30</v>
      </c>
      <c r="F144" s="7" t="s">
        <v>30</v>
      </c>
      <c r="G144" s="7" t="s">
        <v>30</v>
      </c>
      <c r="H144" s="7" t="s">
        <v>30</v>
      </c>
      <c r="I144" s="7" t="s">
        <v>30</v>
      </c>
      <c r="J144" s="7" t="s">
        <v>30</v>
      </c>
      <c r="K144" s="30"/>
      <c r="L144" s="30"/>
      <c r="M144" s="30"/>
      <c r="N144" s="7"/>
      <c r="O144" s="7"/>
      <c r="P144" s="8"/>
      <c r="Q144" s="8"/>
      <c r="R144" s="8"/>
      <c r="S144" s="7"/>
      <c r="T144" s="7"/>
      <c r="U144" s="7"/>
      <c r="V144" s="7"/>
      <c r="W144" s="7"/>
      <c r="X144" s="7"/>
    </row>
    <row r="145" spans="1:26">
      <c r="A145" s="81" t="s">
        <v>85</v>
      </c>
      <c r="B145" s="81"/>
      <c r="C145" s="81"/>
      <c r="D145" s="7"/>
      <c r="E145" s="7" t="s">
        <v>30</v>
      </c>
      <c r="F145" s="7" t="s">
        <v>30</v>
      </c>
      <c r="G145" s="7"/>
      <c r="H145" s="7"/>
      <c r="I145" s="7"/>
      <c r="J145" s="7"/>
      <c r="K145" s="30"/>
      <c r="L145" s="30"/>
      <c r="M145" s="30"/>
      <c r="N145" s="7"/>
      <c r="O145" s="7"/>
      <c r="P145" s="8"/>
      <c r="Q145" s="8"/>
      <c r="R145" s="8"/>
      <c r="S145" s="7"/>
      <c r="T145" s="7"/>
      <c r="U145" s="7"/>
      <c r="V145" s="7"/>
      <c r="W145" s="7"/>
      <c r="X145" s="7"/>
    </row>
    <row r="146" spans="1:26">
      <c r="A146" s="9" t="s">
        <v>139</v>
      </c>
      <c r="B146" s="81" t="s">
        <v>42</v>
      </c>
      <c r="C146" s="81"/>
      <c r="D146" s="81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81"/>
      <c r="R146" s="81"/>
      <c r="S146" s="81"/>
      <c r="T146" s="81"/>
      <c r="U146" s="81"/>
      <c r="V146" s="81"/>
      <c r="W146" s="81"/>
      <c r="X146" s="81"/>
    </row>
    <row r="147" spans="1:26">
      <c r="A147" s="7"/>
      <c r="B147" s="7"/>
      <c r="C147" s="7"/>
      <c r="D147" s="7"/>
      <c r="E147" s="7" t="s">
        <v>30</v>
      </c>
      <c r="F147" s="7" t="s">
        <v>30</v>
      </c>
      <c r="G147" s="7" t="s">
        <v>30</v>
      </c>
      <c r="H147" s="7" t="s">
        <v>30</v>
      </c>
      <c r="I147" s="7" t="s">
        <v>30</v>
      </c>
      <c r="J147" s="7" t="s">
        <v>30</v>
      </c>
      <c r="K147" s="30"/>
      <c r="L147" s="30"/>
      <c r="M147" s="30"/>
      <c r="N147" s="7"/>
      <c r="O147" s="7"/>
      <c r="P147" s="8"/>
      <c r="Q147" s="8"/>
      <c r="R147" s="8"/>
      <c r="S147" s="7"/>
      <c r="T147" s="7"/>
      <c r="U147" s="7"/>
      <c r="V147" s="7"/>
      <c r="W147" s="7"/>
      <c r="X147" s="7"/>
    </row>
    <row r="148" spans="1:26">
      <c r="A148" s="81" t="s">
        <v>86</v>
      </c>
      <c r="B148" s="81"/>
      <c r="C148" s="81"/>
      <c r="D148" s="7"/>
      <c r="E148" s="7" t="s">
        <v>30</v>
      </c>
      <c r="F148" s="7" t="s">
        <v>30</v>
      </c>
      <c r="G148" s="7"/>
      <c r="H148" s="7"/>
      <c r="I148" s="7"/>
      <c r="J148" s="7"/>
      <c r="K148" s="30"/>
      <c r="L148" s="30"/>
      <c r="M148" s="30"/>
      <c r="N148" s="7"/>
      <c r="O148" s="7"/>
      <c r="P148" s="8"/>
      <c r="Q148" s="8"/>
      <c r="R148" s="8"/>
      <c r="S148" s="7"/>
      <c r="T148" s="7"/>
      <c r="U148" s="7"/>
      <c r="V148" s="7"/>
      <c r="W148" s="7"/>
      <c r="X148" s="7"/>
    </row>
    <row r="149" spans="1:26">
      <c r="A149" s="9" t="s">
        <v>140</v>
      </c>
      <c r="B149" s="81" t="s">
        <v>34</v>
      </c>
      <c r="C149" s="81"/>
      <c r="D149" s="81"/>
      <c r="E149" s="81"/>
      <c r="F149" s="81"/>
      <c r="G149" s="81"/>
      <c r="H149" s="81"/>
      <c r="I149" s="81"/>
      <c r="J149" s="81"/>
      <c r="K149" s="81"/>
      <c r="L149" s="81"/>
      <c r="M149" s="81"/>
      <c r="N149" s="81"/>
      <c r="O149" s="81"/>
      <c r="P149" s="81"/>
      <c r="Q149" s="81"/>
      <c r="R149" s="81"/>
      <c r="S149" s="81"/>
      <c r="T149" s="81"/>
      <c r="U149" s="81"/>
      <c r="V149" s="81"/>
      <c r="W149" s="81"/>
      <c r="X149" s="81"/>
    </row>
    <row r="150" spans="1:26">
      <c r="A150" s="7"/>
      <c r="B150" s="7"/>
      <c r="C150" s="7"/>
      <c r="D150" s="7"/>
      <c r="E150" s="7" t="s">
        <v>30</v>
      </c>
      <c r="F150" s="7" t="s">
        <v>30</v>
      </c>
      <c r="G150" s="7" t="s">
        <v>30</v>
      </c>
      <c r="H150" s="7" t="s">
        <v>30</v>
      </c>
      <c r="I150" s="7" t="s">
        <v>30</v>
      </c>
      <c r="J150" s="7" t="s">
        <v>30</v>
      </c>
      <c r="K150" s="30"/>
      <c r="L150" s="30"/>
      <c r="M150" s="30"/>
      <c r="N150" s="7"/>
      <c r="O150" s="7"/>
      <c r="P150" s="8"/>
      <c r="Q150" s="8"/>
      <c r="R150" s="8"/>
      <c r="S150" s="7"/>
      <c r="T150" s="7"/>
      <c r="U150" s="7"/>
      <c r="V150" s="7"/>
      <c r="W150" s="7"/>
      <c r="X150" s="7"/>
    </row>
    <row r="151" spans="1:26">
      <c r="A151" s="81" t="s">
        <v>87</v>
      </c>
      <c r="B151" s="81"/>
      <c r="C151" s="81"/>
      <c r="D151" s="7"/>
      <c r="E151" s="7" t="s">
        <v>30</v>
      </c>
      <c r="F151" s="7" t="s">
        <v>30</v>
      </c>
      <c r="G151" s="7"/>
      <c r="H151" s="7"/>
      <c r="I151" s="7"/>
      <c r="J151" s="7"/>
      <c r="K151" s="30"/>
      <c r="L151" s="30"/>
      <c r="M151" s="30"/>
      <c r="N151" s="7"/>
      <c r="O151" s="7"/>
      <c r="P151" s="8"/>
      <c r="Q151" s="8"/>
      <c r="R151" s="8"/>
      <c r="S151" s="7"/>
      <c r="T151" s="7"/>
      <c r="U151" s="7"/>
      <c r="V151" s="7"/>
      <c r="W151" s="7"/>
      <c r="X151" s="7"/>
    </row>
    <row r="152" spans="1:26" ht="15.75">
      <c r="A152" s="81" t="s">
        <v>88</v>
      </c>
      <c r="B152" s="81"/>
      <c r="C152" s="81"/>
      <c r="D152" s="51">
        <f>D139+D142+D145+D148+D151</f>
        <v>0</v>
      </c>
      <c r="E152" s="51" t="s">
        <v>30</v>
      </c>
      <c r="F152" s="51" t="s">
        <v>30</v>
      </c>
      <c r="G152" s="51"/>
      <c r="H152" s="51"/>
      <c r="I152" s="51"/>
      <c r="J152" s="51"/>
      <c r="K152" s="51"/>
      <c r="L152" s="51"/>
      <c r="M152" s="51"/>
      <c r="N152" s="51"/>
      <c r="O152" s="51"/>
      <c r="P152" s="62"/>
      <c r="Q152" s="62"/>
      <c r="R152" s="62"/>
      <c r="S152" s="51"/>
      <c r="T152" s="51"/>
      <c r="U152" s="51"/>
      <c r="V152" s="51"/>
      <c r="W152" s="51"/>
      <c r="X152" s="51"/>
    </row>
    <row r="153" spans="1:26" ht="15.75">
      <c r="A153" s="82" t="s">
        <v>89</v>
      </c>
      <c r="B153" s="82"/>
      <c r="C153" s="82"/>
      <c r="D153" s="63">
        <f>D136+D152</f>
        <v>87.960000000000008</v>
      </c>
      <c r="E153" s="63" t="s">
        <v>30</v>
      </c>
      <c r="F153" s="63" t="s">
        <v>30</v>
      </c>
      <c r="G153" s="63"/>
      <c r="H153" s="63"/>
      <c r="I153" s="63"/>
      <c r="J153" s="63"/>
      <c r="K153" s="63"/>
      <c r="L153" s="63"/>
      <c r="M153" s="63"/>
      <c r="N153" s="63">
        <f>N136+N152</f>
        <v>87.960000000000008</v>
      </c>
      <c r="O153" s="63">
        <f>O136+O152</f>
        <v>0</v>
      </c>
      <c r="P153" s="63">
        <f>P136+P152</f>
        <v>0</v>
      </c>
      <c r="Q153" s="63">
        <f t="shared" ref="Q153:S153" si="17">Q136+Q152</f>
        <v>87.960000000000008</v>
      </c>
      <c r="R153" s="63">
        <f t="shared" si="17"/>
        <v>0</v>
      </c>
      <c r="S153" s="63">
        <f t="shared" si="17"/>
        <v>0</v>
      </c>
      <c r="T153" s="50">
        <f>D153/X153*12</f>
        <v>5.7868421052631582</v>
      </c>
      <c r="U153" s="63"/>
      <c r="V153" s="63">
        <f>V136+V152</f>
        <v>14.8</v>
      </c>
      <c r="W153" s="63"/>
      <c r="X153" s="64">
        <f>X136+X152</f>
        <v>182.4</v>
      </c>
    </row>
    <row r="154" spans="1:26" ht="15.75">
      <c r="A154" s="82" t="s">
        <v>76</v>
      </c>
      <c r="B154" s="82"/>
      <c r="C154" s="82"/>
      <c r="D154" s="69">
        <f>D51+D93+D123+D153+D169</f>
        <v>2566.3000000000002</v>
      </c>
      <c r="E154" s="64">
        <f>D154</f>
        <v>2566.3000000000002</v>
      </c>
      <c r="F154" s="63"/>
      <c r="G154" s="63"/>
      <c r="H154" s="63"/>
      <c r="I154" s="63"/>
      <c r="J154" s="63"/>
      <c r="K154" s="63"/>
      <c r="L154" s="63"/>
      <c r="M154" s="63"/>
      <c r="N154" s="69">
        <f>N51+N93+N123+N153+N169</f>
        <v>2066.9</v>
      </c>
      <c r="O154" s="69">
        <f>O51+O93+O123+O153+O169</f>
        <v>499.4</v>
      </c>
      <c r="P154" s="69">
        <f>P51+P93+P123+P153+P169</f>
        <v>1081.79</v>
      </c>
      <c r="Q154" s="69">
        <f t="shared" ref="Q154:S154" si="18">Q51+Q93+Q123+Q153+Q169</f>
        <v>319.93</v>
      </c>
      <c r="R154" s="69">
        <f t="shared" si="18"/>
        <v>765.18000000000006</v>
      </c>
      <c r="S154" s="69">
        <f t="shared" si="18"/>
        <v>399.4</v>
      </c>
      <c r="T154" s="50">
        <f>D154/X154*12</f>
        <v>21.301514837103134</v>
      </c>
      <c r="U154" s="63"/>
      <c r="V154" s="69">
        <f>V51+V93+V123+V153+V169</f>
        <v>176.23000000000002</v>
      </c>
      <c r="W154" s="63"/>
      <c r="X154" s="69">
        <f>X51+X93+X123+X153</f>
        <v>1445.7</v>
      </c>
      <c r="Z154" s="41"/>
    </row>
    <row r="155" spans="1:26" ht="15.75">
      <c r="A155" s="91" t="s">
        <v>90</v>
      </c>
      <c r="B155" s="90" t="s">
        <v>91</v>
      </c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0"/>
      <c r="U155" s="90"/>
      <c r="V155" s="90"/>
      <c r="W155" s="90"/>
      <c r="X155" s="90"/>
    </row>
    <row r="156" spans="1:26">
      <c r="A156" s="92"/>
      <c r="B156" s="3"/>
      <c r="O156" s="41"/>
    </row>
    <row r="157" spans="1:26" ht="18" customHeight="1">
      <c r="A157" s="92"/>
      <c r="B157" s="90" t="s">
        <v>92</v>
      </c>
      <c r="C157" s="90"/>
      <c r="D157" s="90"/>
      <c r="E157" s="90"/>
      <c r="F157" s="90"/>
      <c r="G157" s="90"/>
      <c r="H157" s="90"/>
      <c r="I157" s="90"/>
      <c r="J157" s="90"/>
      <c r="K157" s="90"/>
      <c r="L157" s="90"/>
      <c r="M157" s="90"/>
      <c r="N157" s="90"/>
      <c r="O157" s="90"/>
      <c r="P157" s="90"/>
      <c r="Q157" s="90"/>
      <c r="R157" s="90"/>
      <c r="S157" s="90"/>
      <c r="T157" s="90"/>
      <c r="U157" s="90"/>
      <c r="V157" s="90"/>
      <c r="W157" s="90"/>
      <c r="X157" s="90"/>
    </row>
    <row r="158" spans="1:26" ht="6" customHeight="1">
      <c r="A158" s="92"/>
      <c r="B158" s="3"/>
    </row>
    <row r="159" spans="1:26" ht="19.5" customHeight="1">
      <c r="A159" s="92"/>
      <c r="B159" s="90" t="s">
        <v>93</v>
      </c>
      <c r="C159" s="90"/>
      <c r="D159" s="90"/>
      <c r="E159" s="90"/>
      <c r="F159" s="90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90"/>
      <c r="U159" s="90"/>
      <c r="V159" s="90"/>
      <c r="W159" s="90"/>
      <c r="X159" s="90"/>
    </row>
    <row r="160" spans="1:26" ht="3" customHeight="1">
      <c r="A160" s="92"/>
      <c r="B160" s="3"/>
    </row>
    <row r="161" spans="1:24" ht="17.25" customHeight="1">
      <c r="A161" s="92"/>
      <c r="B161" s="90" t="s">
        <v>94</v>
      </c>
      <c r="C161" s="90"/>
      <c r="D161" s="90"/>
      <c r="E161" s="90"/>
      <c r="F161" s="90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90"/>
      <c r="U161" s="90"/>
      <c r="V161" s="90"/>
      <c r="W161" s="90"/>
      <c r="X161" s="90"/>
    </row>
    <row r="162" spans="1:24" ht="15.75" hidden="1">
      <c r="A162" s="4"/>
    </row>
    <row r="163" spans="1:24" ht="28.5" customHeight="1">
      <c r="A163" s="2"/>
      <c r="B163" s="86" t="s">
        <v>95</v>
      </c>
      <c r="C163" s="86"/>
      <c r="D163" s="86"/>
      <c r="E163" s="86"/>
      <c r="H163" s="86" t="s">
        <v>97</v>
      </c>
      <c r="I163" s="86"/>
      <c r="J163" s="86"/>
      <c r="K163" s="86"/>
      <c r="L163" s="86"/>
      <c r="M163" s="86"/>
      <c r="N163" s="86"/>
      <c r="Q163" s="87" t="s">
        <v>99</v>
      </c>
      <c r="R163" s="87"/>
      <c r="S163" s="87"/>
      <c r="T163" s="87"/>
      <c r="U163" s="87"/>
      <c r="V163" s="87"/>
      <c r="W163" s="87"/>
    </row>
    <row r="164" spans="1:24" ht="18.75" customHeight="1">
      <c r="B164" s="88" t="s">
        <v>96</v>
      </c>
      <c r="C164" s="88"/>
      <c r="D164" s="88"/>
      <c r="E164" s="88"/>
      <c r="I164" s="88" t="s">
        <v>98</v>
      </c>
      <c r="J164" s="88"/>
      <c r="K164" s="32"/>
      <c r="L164" s="32"/>
      <c r="M164" s="32"/>
      <c r="Q164" s="88" t="s">
        <v>100</v>
      </c>
      <c r="R164" s="88"/>
      <c r="S164" s="88"/>
      <c r="T164" s="88"/>
      <c r="U164" s="88"/>
      <c r="V164" s="88"/>
      <c r="W164" s="88"/>
    </row>
    <row r="166" spans="1:24" ht="15.75">
      <c r="A166" s="4"/>
      <c r="D166" s="38"/>
      <c r="F166" s="25"/>
    </row>
  </sheetData>
  <mergeCells count="144">
    <mergeCell ref="B4:F4"/>
    <mergeCell ref="B5:E5"/>
    <mergeCell ref="B6:E6"/>
    <mergeCell ref="B7:E7"/>
    <mergeCell ref="B8:E8"/>
    <mergeCell ref="R1:X1"/>
    <mergeCell ref="Q3:W3"/>
    <mergeCell ref="Q4:W4"/>
    <mergeCell ref="Q5:W5"/>
    <mergeCell ref="Q6:W6"/>
    <mergeCell ref="S7:W7"/>
    <mergeCell ref="B163:E163"/>
    <mergeCell ref="H163:N163"/>
    <mergeCell ref="Q163:W163"/>
    <mergeCell ref="Q164:W164"/>
    <mergeCell ref="I164:J164"/>
    <mergeCell ref="B164:E164"/>
    <mergeCell ref="A12:X12"/>
    <mergeCell ref="B155:X155"/>
    <mergeCell ref="B157:X157"/>
    <mergeCell ref="B159:X159"/>
    <mergeCell ref="B161:X161"/>
    <mergeCell ref="A155:A161"/>
    <mergeCell ref="A132:C132"/>
    <mergeCell ref="B133:X133"/>
    <mergeCell ref="A135:C135"/>
    <mergeCell ref="A136:C136"/>
    <mergeCell ref="A122:C122"/>
    <mergeCell ref="A123:C123"/>
    <mergeCell ref="A105:C105"/>
    <mergeCell ref="A145:C145"/>
    <mergeCell ref="A128:C128"/>
    <mergeCell ref="B129:X129"/>
    <mergeCell ref="B106:X106"/>
    <mergeCell ref="B107:X107"/>
    <mergeCell ref="A9:X9"/>
    <mergeCell ref="A11:X11"/>
    <mergeCell ref="M2:X2"/>
    <mergeCell ref="A154:C154"/>
    <mergeCell ref="B124:X124"/>
    <mergeCell ref="B125:X125"/>
    <mergeCell ref="B126:X126"/>
    <mergeCell ref="B113:X113"/>
    <mergeCell ref="A115:C115"/>
    <mergeCell ref="B116:X116"/>
    <mergeCell ref="A118:C118"/>
    <mergeCell ref="B119:X119"/>
    <mergeCell ref="A121:C121"/>
    <mergeCell ref="B146:X146"/>
    <mergeCell ref="A148:C148"/>
    <mergeCell ref="B149:X149"/>
    <mergeCell ref="A151:C151"/>
    <mergeCell ref="A152:C152"/>
    <mergeCell ref="A153:C153"/>
    <mergeCell ref="B137:X137"/>
    <mergeCell ref="A139:C139"/>
    <mergeCell ref="B140:X140"/>
    <mergeCell ref="A142:C142"/>
    <mergeCell ref="B143:X143"/>
    <mergeCell ref="A109:C109"/>
    <mergeCell ref="B110:X110"/>
    <mergeCell ref="A112:C112"/>
    <mergeCell ref="B96:X96"/>
    <mergeCell ref="A98:C98"/>
    <mergeCell ref="B99:X99"/>
    <mergeCell ref="A101:C101"/>
    <mergeCell ref="B102:X102"/>
    <mergeCell ref="A104:C104"/>
    <mergeCell ref="B89:X89"/>
    <mergeCell ref="A91:C91"/>
    <mergeCell ref="A92:C92"/>
    <mergeCell ref="A93:C93"/>
    <mergeCell ref="B94:X94"/>
    <mergeCell ref="B95:X95"/>
    <mergeCell ref="B79:X79"/>
    <mergeCell ref="A81:C81"/>
    <mergeCell ref="B82:X82"/>
    <mergeCell ref="A84:C84"/>
    <mergeCell ref="B86:X86"/>
    <mergeCell ref="A88:C88"/>
    <mergeCell ref="B63:X63"/>
    <mergeCell ref="A65:C65"/>
    <mergeCell ref="A66:C66"/>
    <mergeCell ref="B67:X67"/>
    <mergeCell ref="B68:X68"/>
    <mergeCell ref="A78:C78"/>
    <mergeCell ref="B54:X54"/>
    <mergeCell ref="A56:C56"/>
    <mergeCell ref="B57:X57"/>
    <mergeCell ref="A59:C59"/>
    <mergeCell ref="B60:X60"/>
    <mergeCell ref="A62:C62"/>
    <mergeCell ref="A50:C50"/>
    <mergeCell ref="A51:C51"/>
    <mergeCell ref="B52:X52"/>
    <mergeCell ref="B53:X53"/>
    <mergeCell ref="B38:X38"/>
    <mergeCell ref="A40:C40"/>
    <mergeCell ref="B41:X41"/>
    <mergeCell ref="A43:C43"/>
    <mergeCell ref="B44:X44"/>
    <mergeCell ref="A46:C46"/>
    <mergeCell ref="A37:C37"/>
    <mergeCell ref="B19:X19"/>
    <mergeCell ref="B20:X20"/>
    <mergeCell ref="B21:X21"/>
    <mergeCell ref="A23:C23"/>
    <mergeCell ref="B24:X24"/>
    <mergeCell ref="A26:C26"/>
    <mergeCell ref="B47:X47"/>
    <mergeCell ref="A49:C49"/>
    <mergeCell ref="I16:J16"/>
    <mergeCell ref="Q15:Q17"/>
    <mergeCell ref="R15:R17"/>
    <mergeCell ref="S15:S17"/>
    <mergeCell ref="B27:X27"/>
    <mergeCell ref="A29:C29"/>
    <mergeCell ref="A30:C30"/>
    <mergeCell ref="B31:X31"/>
    <mergeCell ref="B32:X32"/>
    <mergeCell ref="M14:M17"/>
    <mergeCell ref="L14:L17"/>
    <mergeCell ref="K14:K17"/>
    <mergeCell ref="S8:W8"/>
    <mergeCell ref="A14:A17"/>
    <mergeCell ref="B14:B17"/>
    <mergeCell ref="C14:C17"/>
    <mergeCell ref="W14:W17"/>
    <mergeCell ref="X14:X17"/>
    <mergeCell ref="D15:D17"/>
    <mergeCell ref="E15:J15"/>
    <mergeCell ref="N15:N17"/>
    <mergeCell ref="O15:O17"/>
    <mergeCell ref="P15:P17"/>
    <mergeCell ref="E16:E17"/>
    <mergeCell ref="F16:F17"/>
    <mergeCell ref="D14:J14"/>
    <mergeCell ref="N14:O14"/>
    <mergeCell ref="P14:S14"/>
    <mergeCell ref="T14:T17"/>
    <mergeCell ref="U14:U17"/>
    <mergeCell ref="V14:V17"/>
    <mergeCell ref="G16:G17"/>
    <mergeCell ref="H16:H17"/>
  </mergeCells>
  <pageMargins left="0.70866141732283472" right="0.47244094488188981" top="0.74803149606299213" bottom="0.51181102362204722" header="0.31496062992125984" footer="0.31496062992125984"/>
  <pageSetup paperSize="9" scale="70" fitToWidth="2" fitToHeight="10" orientation="portrait" verticalDpi="0" r:id="rId1"/>
  <colBreaks count="1" manualBreakCount="1">
    <brk id="10" max="1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XTreme.ws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2021-06-01T05:50:52Z</cp:lastPrinted>
  <dcterms:created xsi:type="dcterms:W3CDTF">2021-03-03T12:16:19Z</dcterms:created>
  <dcterms:modified xsi:type="dcterms:W3CDTF">2021-06-02T09:03:40Z</dcterms:modified>
</cp:coreProperties>
</file>