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Лист1!$A$2:$T$163</definedName>
  </definedNames>
  <calcPr calcId="125725"/>
</workbook>
</file>

<file path=xl/calcChain.xml><?xml version="1.0" encoding="utf-8"?>
<calcChain xmlns="http://schemas.openxmlformats.org/spreadsheetml/2006/main">
  <c r="D68" i="1"/>
  <c r="S28"/>
  <c r="T28"/>
  <c r="R28"/>
  <c r="L91"/>
  <c r="L92" s="1"/>
  <c r="D76"/>
  <c r="D75"/>
  <c r="D74"/>
  <c r="D73"/>
  <c r="D72"/>
  <c r="D71"/>
  <c r="D70"/>
  <c r="P70" s="1"/>
  <c r="D69"/>
  <c r="K70" l="1"/>
  <c r="M70"/>
  <c r="W34"/>
  <c r="V32"/>
  <c r="W32" s="1"/>
  <c r="K28"/>
  <c r="M27"/>
  <c r="L27"/>
  <c r="L28" s="1"/>
  <c r="T22"/>
  <c r="T29" s="1"/>
  <c r="S22"/>
  <c r="S29" s="1"/>
  <c r="R22"/>
  <c r="R29" s="1"/>
  <c r="L22"/>
  <c r="K22"/>
  <c r="P21"/>
  <c r="M21"/>
  <c r="M22" s="1"/>
  <c r="L29" l="1"/>
  <c r="M28"/>
  <c r="K29"/>
  <c r="D22"/>
  <c r="P22" s="1"/>
  <c r="S135" l="1"/>
  <c r="D151"/>
  <c r="T131"/>
  <c r="T135" s="1"/>
  <c r="T152" s="1"/>
  <c r="R131"/>
  <c r="R135" s="1"/>
  <c r="R152" s="1"/>
  <c r="L131"/>
  <c r="L135" s="1"/>
  <c r="L152" s="1"/>
  <c r="D131"/>
  <c r="D135" s="1"/>
  <c r="P130"/>
  <c r="M130"/>
  <c r="K130"/>
  <c r="P129"/>
  <c r="M129"/>
  <c r="K129"/>
  <c r="M29"/>
  <c r="K75"/>
  <c r="M75"/>
  <c r="P135" l="1"/>
  <c r="K131"/>
  <c r="K135" s="1"/>
  <c r="K152" s="1"/>
  <c r="M131"/>
  <c r="M135" s="1"/>
  <c r="M152" s="1"/>
  <c r="P131"/>
  <c r="D152"/>
  <c r="P152" s="1"/>
  <c r="P75"/>
  <c r="K74" l="1"/>
  <c r="M74"/>
  <c r="D28"/>
  <c r="D29" s="1"/>
  <c r="P72"/>
  <c r="P71"/>
  <c r="P74" l="1"/>
  <c r="K73"/>
  <c r="K72"/>
  <c r="M76"/>
  <c r="M71"/>
  <c r="M69"/>
  <c r="K76"/>
  <c r="K71"/>
  <c r="K69"/>
  <c r="M68"/>
  <c r="K68"/>
  <c r="M33"/>
  <c r="M32"/>
  <c r="K33"/>
  <c r="K32"/>
  <c r="P69"/>
  <c r="T77"/>
  <c r="T91" s="1"/>
  <c r="T92" s="1"/>
  <c r="R77"/>
  <c r="R91" s="1"/>
  <c r="R92" s="1"/>
  <c r="P73" l="1"/>
  <c r="M73"/>
  <c r="K77"/>
  <c r="K91" s="1"/>
  <c r="K92" s="1"/>
  <c r="M72"/>
  <c r="D77"/>
  <c r="P77" s="1"/>
  <c r="M77" l="1"/>
  <c r="M91" s="1"/>
  <c r="M92" s="1"/>
  <c r="D91"/>
  <c r="D92" l="1"/>
  <c r="P91"/>
  <c r="P76"/>
  <c r="P92" l="1"/>
  <c r="D34"/>
  <c r="D35"/>
  <c r="T36"/>
  <c r="T49" s="1"/>
  <c r="R36"/>
  <c r="R49" s="1"/>
  <c r="R50" s="1"/>
  <c r="R153" s="1"/>
  <c r="L36"/>
  <c r="L49" s="1"/>
  <c r="L50" s="1"/>
  <c r="L153" s="1"/>
  <c r="P33"/>
  <c r="P34" l="1"/>
  <c r="M34"/>
  <c r="K34"/>
  <c r="P35"/>
  <c r="K35"/>
  <c r="M35"/>
  <c r="T50"/>
  <c r="T153" s="1"/>
  <c r="D36"/>
  <c r="M36" l="1"/>
  <c r="M49" s="1"/>
  <c r="M50" s="1"/>
  <c r="M153" s="1"/>
  <c r="K36"/>
  <c r="K49" s="1"/>
  <c r="K50" s="1"/>
  <c r="K153" s="1"/>
  <c r="P36"/>
  <c r="D49"/>
  <c r="P32"/>
  <c r="P68"/>
  <c r="D50" l="1"/>
  <c r="D153" s="1"/>
  <c r="E153" s="1"/>
  <c r="P49"/>
  <c r="P50" l="1"/>
  <c r="P153"/>
</calcChain>
</file>

<file path=xl/sharedStrings.xml><?xml version="1.0" encoding="utf-8"?>
<sst xmlns="http://schemas.openxmlformats.org/spreadsheetml/2006/main" count="618" uniqueCount="204">
  <si>
    <t>ПОГОДЖЕНО</t>
  </si>
  <si>
    <t>ЗАТВЕРДЖЕНО</t>
  </si>
  <si>
    <t>Рішення Ніжинської міської ради</t>
  </si>
  <si>
    <t xml:space="preserve">Тво директора                                       ТОВ "НіжинТеплоМережі" </t>
  </si>
  <si>
    <t>(посадова особа суб'єкта господарювання)</t>
  </si>
  <si>
    <t>(найменування органу місцевого самоврядування)</t>
  </si>
  <si>
    <t>від ____________ № __________</t>
  </si>
  <si>
    <t>"___" _______________ 20__ року</t>
  </si>
  <si>
    <t>ФІНАНСОВИЙ ПЛАН</t>
  </si>
  <si>
    <t>використання коштів для виконання інвестиційної програми на 2021 – 2022 роки</t>
  </si>
  <si>
    <t>ТОВ "НіжинТеплоМережі"</t>
  </si>
  <si>
    <t>(найменування суб'єкта господарювання)</t>
  </si>
  <si>
    <t>№ з/п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</si>
  <si>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</si>
  <si>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</si>
  <si>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 (без ПДВ)</t>
  </si>
  <si>
    <t>За способом виконання, тис. грн (без ПДВ)</t>
  </si>
  <si>
    <t>Графік здійснення заходів та використання коштів на планований та прогнозний періоди тис. грн (без ПДВ)</t>
  </si>
  <si>
    <t>Строк окупності (місяців)**</t>
  </si>
  <si>
    <t>№ аркуша обґрунтовуючих матеріалів</t>
  </si>
  <si>
    <t>Економія паливно-енергетичних ресурсів (тони умовного палива / прогнозний період)</t>
  </si>
  <si>
    <t>Економія фонду заробітної плати, (тис. грн / прогнозний період)</t>
  </si>
  <si>
    <t>Економічний ефект (тис. грн)***</t>
  </si>
  <si>
    <t>загальна сума</t>
  </si>
  <si>
    <t>з урахуванням:</t>
  </si>
  <si>
    <t>господарський (вартість матеріальних ресурсів)</t>
  </si>
  <si>
    <t>підрядний</t>
  </si>
  <si>
    <t>планований період</t>
  </si>
  <si>
    <t>прогнозний період</t>
  </si>
  <si>
    <t>амортизаційні відрахування</t>
  </si>
  <si>
    <t>виробничі інвестиції з прибутку</t>
  </si>
  <si>
    <t>позичкові кошти</t>
  </si>
  <si>
    <t>інші залучені кошти, з них:</t>
  </si>
  <si>
    <t>бюджетні кошти (не підлягають поверненню)</t>
  </si>
  <si>
    <t>підлягають поверненню</t>
  </si>
  <si>
    <t>не підлягають поверненню</t>
  </si>
  <si>
    <t>планований період +1</t>
  </si>
  <si>
    <t>планований період + n*</t>
  </si>
  <si>
    <t>I</t>
  </si>
  <si>
    <t>Виробництво теплової енергії</t>
  </si>
  <si>
    <t>Будівництво, реконструкція та модернізація об'єктів теплопостачання з урахуванням:</t>
  </si>
  <si>
    <t>Заходи зі зниження питомих витрат, а також втрат ресурсів, з них:</t>
  </si>
  <si>
    <t>х</t>
  </si>
  <si>
    <t>Усього за підпунктом 1.1.1</t>
  </si>
  <si>
    <t>Заходи щодо забезпечення технологічного обліку ресурсів, з них:</t>
  </si>
  <si>
    <t>Усього за підпунктом 1.1.2</t>
  </si>
  <si>
    <t>Інші заходи, з них:</t>
  </si>
  <si>
    <t>Усього за підпунктом 1.1.3</t>
  </si>
  <si>
    <t>Усього за пунктом 1.1</t>
  </si>
  <si>
    <t>Інші заходи з урахуванням:</t>
  </si>
  <si>
    <t>Усього за підпунктом 1.2.1</t>
  </si>
  <si>
    <t>Усього за підпунктом 1.2.2</t>
  </si>
  <si>
    <t>Заходи щодо впровадження та розвитку інформаційних технологій, з них:</t>
  </si>
  <si>
    <t>Усього за підпунктом 1.2.3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</si>
  <si>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</si>
  <si>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1.2.4</t>
  </si>
  <si>
    <t>Усього за підпунктом 1.2.5</t>
  </si>
  <si>
    <t>Усього за пунктом 1.2</t>
  </si>
  <si>
    <t>Усього за розділом I</t>
  </si>
  <si>
    <t>II</t>
  </si>
  <si>
    <t>Транспортування теплової енергії</t>
  </si>
  <si>
    <t>Усього за підпунктом 2.1.1</t>
  </si>
  <si>
    <t>Усього за підпунктом 2.1.2</t>
  </si>
  <si>
    <t>Заходи щодо зменшення понаднормативних втрат у теплових мережах</t>
  </si>
  <si>
    <t>Усього за підпунктом 2.1.3</t>
  </si>
  <si>
    <t>Усього за підпунктом 2.1.4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</si>
  <si>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</si>
  <si>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</si>
  <si>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</si>
  <si>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</si>
  <si>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</si>
  <si>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</si>
  <si>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</si>
  <si>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розділом II</t>
  </si>
  <si>
    <t>III</t>
  </si>
  <si>
    <t>Постачання теплової енергії</t>
  </si>
  <si>
    <t>Будівництво, реконструкція та модернізація об'єктів теплопостачання з урахуванням :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</si>
  <si>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</si>
  <si>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</si>
  <si>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</si>
  <si>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</si>
  <si>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</si>
  <si>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</si>
  <si>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</si>
  <si>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</si>
  <si>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</si>
  <si>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</si>
  <si>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Усього за розділом III</t>
  </si>
  <si>
    <t>Усього за інвестиційною програмою</t>
  </si>
  <si>
    <t>IV</t>
  </si>
  <si>
    <t>Постачання гарячої води</t>
  </si>
  <si>
    <t>Усього за підпунктом 4.1.1</t>
  </si>
  <si>
    <t>Усього за підпунктом 4.1.2</t>
  </si>
  <si>
    <t>Усього за підпунктом 4.1.3</t>
  </si>
  <si>
    <t>Усього за пунктом 4.1</t>
  </si>
  <si>
    <t>Усього за підпунктом 4.2.1</t>
  </si>
  <si>
    <t>Усього за підпунктом 4.2.2</t>
  </si>
  <si>
    <t>Усього за підпунктом 4.2.3</t>
  </si>
  <si>
    <t>Усього за підпунктом 4.2.4</t>
  </si>
  <si>
    <t>Усього за підпунктом 4.2.5</t>
  </si>
  <si>
    <t>Усього за пунктом 4.2</t>
  </si>
  <si>
    <t>Усього за розділом IV</t>
  </si>
  <si>
    <t>Примітки:</t>
  </si>
  <si>
    <r>
      <t xml:space="preserve">n* - </t>
    </r>
    <r>
      <rPr>
        <sz val="10"/>
        <color theme="1"/>
        <rFont val="Times New Roman"/>
        <family val="1"/>
        <charset val="204"/>
      </rPr>
      <t>кількість років інвестиційної програми.</t>
    </r>
  </si>
  <si>
    <r>
      <t xml:space="preserve">** </t>
    </r>
    <r>
      <rPr>
        <sz val="10"/>
        <color theme="1"/>
        <rFont val="Times New Roman"/>
        <family val="1"/>
        <charset val="204"/>
      </rPr>
      <t>Суми витрат по заходах та економічний ефект від їх упровадження при розрахунку строку окупності враховувати без ПДВ.</t>
    </r>
  </si>
  <si>
    <r>
      <t xml:space="preserve">*** </t>
    </r>
    <r>
      <rPr>
        <sz val="10"/>
        <color theme="1"/>
        <rFont val="Times New Roman"/>
        <family val="1"/>
        <charset val="204"/>
      </rPr>
      <t>Складові розрахунку економічного ефекту від упровадження заходів ураховувати без ПДВ.</t>
    </r>
  </si>
  <si>
    <r>
      <t xml:space="preserve">х - </t>
    </r>
    <r>
      <rPr>
        <sz val="10"/>
        <color theme="1"/>
        <rFont val="Times New Roman"/>
        <family val="1"/>
        <charset val="204"/>
      </rPr>
      <t>суб'єктом господарювання не заповнюється.</t>
    </r>
  </si>
  <si>
    <t>(посада відповідальної особи)</t>
  </si>
  <si>
    <t>____________</t>
  </si>
  <si>
    <t>(підпис)</t>
  </si>
  <si>
    <t>Володимир ШКОЛЬНИЙ</t>
  </si>
  <si>
    <t>(Власне ім'я ПРІЗВИЩЕ)</t>
  </si>
  <si>
    <t>1.1.</t>
  </si>
  <si>
    <t>1.1.1.</t>
  </si>
  <si>
    <t>1.1.2.</t>
  </si>
  <si>
    <t>1.1.3.</t>
  </si>
  <si>
    <t>1.2.</t>
  </si>
  <si>
    <t>1.2.1.</t>
  </si>
  <si>
    <t>1.2.2.</t>
  </si>
  <si>
    <t>1.2.3.</t>
  </si>
  <si>
    <t>1.2.4.</t>
  </si>
  <si>
    <t>1.2.5.</t>
  </si>
  <si>
    <t>2.1.</t>
  </si>
  <si>
    <t>2.1.1.</t>
  </si>
  <si>
    <t>2.1.2.</t>
  </si>
  <si>
    <t>2.1.3.</t>
  </si>
  <si>
    <t>2.1.4.</t>
  </si>
  <si>
    <t>2.2.</t>
  </si>
  <si>
    <t>2.2.1.</t>
  </si>
  <si>
    <t>2.2.2.</t>
  </si>
  <si>
    <t>2.2.3.</t>
  </si>
  <si>
    <t>2.2.4.</t>
  </si>
  <si>
    <t>2.2.5.</t>
  </si>
  <si>
    <t>3.1.</t>
  </si>
  <si>
    <t>3.1.1.</t>
  </si>
  <si>
    <t>3.1.2.</t>
  </si>
  <si>
    <t>3.1.3.</t>
  </si>
  <si>
    <t>3.2.</t>
  </si>
  <si>
    <t>3.2.1.</t>
  </si>
  <si>
    <t>3.2.2.</t>
  </si>
  <si>
    <t>3.2.3.</t>
  </si>
  <si>
    <t>3.2.4.</t>
  </si>
  <si>
    <t>3.2.5.</t>
  </si>
  <si>
    <t>4.1.</t>
  </si>
  <si>
    <t>4.1.1.</t>
  </si>
  <si>
    <t>4.1.2.</t>
  </si>
  <si>
    <t>4.1.3.</t>
  </si>
  <si>
    <t>4.2.</t>
  </si>
  <si>
    <t>4.2.2.</t>
  </si>
  <si>
    <t>4.2.3.</t>
  </si>
  <si>
    <t>4.2.4.</t>
  </si>
  <si>
    <t>4.2.5.</t>
  </si>
  <si>
    <t>Додаток 3</t>
  </si>
  <si>
    <t>до Порядку розроблення, погодження та затвердження інвестиційних програм суб'єктів господарювання у сфері теплопостачання, ліцензування діяльності яких здійснюють Рада міністрів Автономної Республіки Крим, обласні, Київська та Севастопольська міські державні адміністрації</t>
  </si>
  <si>
    <t>(підпункт 4 пункту 2 розділу II)</t>
  </si>
  <si>
    <t>1.2.1.1.</t>
  </si>
  <si>
    <t>Система керування насосами  QFDS 2x37.00кВт/2ACQ-D-SP-GKV, 3x400 B (з комплектом датчиків) , кабель ВВГнг 4х25 - 30м</t>
  </si>
  <si>
    <t>1.2.1.2.</t>
  </si>
  <si>
    <t>Улаштування автоматичного погодного регулювання відпуску  теплової енергії з котельні Богушевича,2а</t>
  </si>
  <si>
    <t>Електронний регулятор ECL Comfort 210, клапан  DANFOSS VF2 Dn50 з електроприводом AMV 435, клапан  DANFOSS VF2 Dn100 з електроприводом AMV 655,  комплект датчиків температури.</t>
  </si>
  <si>
    <t>1.2.1.3.</t>
  </si>
  <si>
    <t>1.2.1.4.</t>
  </si>
  <si>
    <t>Заміна димососу ДН-17  котла ПТВМ-30м на котельні Шевченка,105</t>
  </si>
  <si>
    <t>Димосос ДН 17 з електродвигуном, виконання №3</t>
  </si>
  <si>
    <t>Система керування  QFDS 2x55.00кВт/2ACQ-D-SP-GKV, 3x400 B, комплект  датчиків УЗОР-ДНТ - 2 од. , кабель ВВГнг 4х95 - 130 м</t>
  </si>
  <si>
    <t>Система керування  QFDS 2x55.00кВт/2ACQ-D-SP-GKV, 3x400 B, комплект  датчиків УЗОР-ДНТ - 2 од , кабель ВВГнг 4х95 - 120 м</t>
  </si>
  <si>
    <t>2.2.1.1.</t>
  </si>
  <si>
    <t>2.2.1.2.</t>
  </si>
  <si>
    <t>2.2.1.3.</t>
  </si>
  <si>
    <t>Насоси LOVARA 5SV02 F 0,37 кВт - 2 од., частотник Danfoss Micro Drive FC51 0.37 кВт 3-ф/380 - 2 од, датчики тиску - 3 од.</t>
  </si>
  <si>
    <t>2.2.1.4</t>
  </si>
  <si>
    <t>Заміна насосів ГВП LOVARA 10SV04F 1,5кВт   на насоси LOVARA 5SV02F 0,37кВт на ЦТП №4 з улаштуванням частотного регулювання</t>
  </si>
  <si>
    <t>Насоси LOVARA 5SV02 F 0,37 кВт - 2 од., частотник Danfoss Micro Drive FC51 0.37 кВт 3-ф/380 - 2 од., датчики тиску -3 од.</t>
  </si>
  <si>
    <t>Улаштування частотного регулювання насосів ГВП LOVARA 10SV04F 1,5 кВт на ЦТП №2.(1)</t>
  </si>
  <si>
    <t>Заміна насосів ГВП  К45/30 7,5кВт на насоси LOVARA 5SV02F 0,37кВт на ЦТП №5 з улаштуванням частотного регулювання</t>
  </si>
  <si>
    <t>2.2.1.5</t>
  </si>
  <si>
    <t>Улаштування частотного регулювання насосів ГВП LOVARA 10SV04F 1,5 кВт на ЦТП №2.(2)</t>
  </si>
  <si>
    <t>Насоси LOVARA 22SV01 F 1,1 кВт - 2 од., частотник Danfoss Micro Drive FC51 1,5 кВт 3-ф/380 - 2 од., датчики тиску -3 од.</t>
  </si>
  <si>
    <t>1.1.3.1.</t>
  </si>
  <si>
    <t>Робочий проект</t>
  </si>
  <si>
    <t>2.2.1.7</t>
  </si>
  <si>
    <t>2.2.1.6</t>
  </si>
  <si>
    <t>Заміна насосів ГВП К45/55а 15 кВт   на насоси LOVARA 22SV01F 1,1 кВт на ЦТП №6 з улаштуванням частотного регулювання</t>
  </si>
  <si>
    <t>Заміна насосів LOVARA ГВП FHE 40-160/40/P 4 кВт   на насоси LOVARA 22SV01F 1,1 кВт на ЦТП №1 з улаштуванням частотного регулювання</t>
  </si>
  <si>
    <t>Заміна насосів  ГВП LOVARA FHE 50-200/110/P 11 кВт на насоси LOVARA 22SV01F 1,1 кВт на ЦТП №3  з улаштуванням частотного регулювання</t>
  </si>
  <si>
    <t>2.2.1.8</t>
  </si>
  <si>
    <t>4.1.2.1.</t>
  </si>
  <si>
    <t>Улаштування вузла обліку тепла і води в житловому будинку Березанська,8в</t>
  </si>
  <si>
    <t>Лічильник тепла двоканальний Ду25, 1 одиниця, запірна арматура, фланці, антивандальна шафа, тощо</t>
  </si>
  <si>
    <t xml:space="preserve"> Улаштування частотного регулювання приводами вентиляторів ДН-12,5 котла ПТВМ-30м на котельні Шевченка,105</t>
  </si>
  <si>
    <t xml:space="preserve"> Улаштування частотного регулювання приводами димососів ДН-17  котла ПТВМ-30м на котельні Шевченка,105</t>
  </si>
  <si>
    <t xml:space="preserve">Виготовлення проектно кошторисної документації Технічне переоснащення існуючої котельні по вул. Покровська,2 в м.Ніжині Чернігівської області. (з використанням конденсаційних газових котлів загальною потужністю 4 МВт ) </t>
  </si>
  <si>
    <t>4.1.2.2.</t>
  </si>
  <si>
    <t>Улаштування вузла обліку тепла і води в житловому будинку Березанська,8А</t>
  </si>
  <si>
    <t>Лічильник тепла двоканальний Ду50, 1 одиниця, запірна арматура, фланці, антивандальна шафа, тощо</t>
  </si>
  <si>
    <t>Частотний регулятор Danfoss Micro Drive FC51 1,5 кВт 3-ф/380 - 2 од., датчики тиску -3 од.</t>
  </si>
  <si>
    <t>1.1.1.1.</t>
  </si>
  <si>
    <t xml:space="preserve">Технічне переоснащення існуючої котельні по вул. Франка,89в в м.Ніжині Чернігівської області. (з використанням конденсаційних газових котлів загальною потужністю 0,08 МВт ) </t>
  </si>
  <si>
    <t>1 котельня 0,08 МВТ</t>
  </si>
  <si>
    <t>Улаштування регулювання витрати теплоносія на котельні Богушевича,2а шляхом встановлення частотного регулювання приводів насосів LOVARA FHE 100-200/370</t>
  </si>
  <si>
    <t>2.2.1.9</t>
  </si>
  <si>
    <t>Заміна насосів ГВП  LOVARA 10SV04F 1,5кВт на насоси LOVARA 5SV02F 0,37кВт на ЦТП №7 з улаштуванням частотного регулювання</t>
  </si>
  <si>
    <t>Заступник директора</t>
  </si>
  <si>
    <r>
      <t xml:space="preserve">___________                      </t>
    </r>
    <r>
      <rPr>
        <u/>
        <sz val="11"/>
        <color theme="1"/>
        <rFont val="Times New Roman"/>
        <family val="1"/>
        <charset val="204"/>
      </rPr>
      <t>Любов ІСАЄНКО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(підпис)  </t>
    </r>
    <r>
      <rPr>
        <sz val="11"/>
        <color theme="1"/>
        <rFont val="Times New Roman"/>
        <family val="1"/>
        <charset val="204"/>
      </rPr>
      <t>                             </t>
    </r>
    <r>
      <rPr>
        <sz val="9"/>
        <color theme="1"/>
        <rFont val="Times New Roman"/>
        <family val="1"/>
        <charset val="204"/>
      </rPr>
      <t>(Власне ім'я ПРІЗВИЩЕ)</t>
    </r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</si>
</sst>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top" wrapText="1"/>
    </xf>
    <xf numFmtId="16" fontId="3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3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" fontId="9" fillId="0" borderId="1" xfId="0" applyNumberFormat="1" applyFont="1" applyBorder="1" applyAlignment="1">
      <alignment horizontal="center" vertical="top" wrapText="1"/>
    </xf>
    <xf numFmtId="0" fontId="11" fillId="0" borderId="0" xfId="0" applyFont="1" applyFill="1"/>
    <xf numFmtId="0" fontId="0" fillId="0" borderId="0" xfId="0" applyFill="1"/>
    <xf numFmtId="0" fontId="12" fillId="0" borderId="0" xfId="0" applyFont="1" applyFill="1"/>
    <xf numFmtId="0" fontId="1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4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vertical="center" textRotation="90" wrapText="1"/>
    </xf>
    <xf numFmtId="0" fontId="5" fillId="0" borderId="0" xfId="0" applyFont="1" applyAlignment="1">
      <alignment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66"/>
  <sheetViews>
    <sheetView tabSelected="1" topLeftCell="A74" zoomScaleNormal="100" workbookViewId="0">
      <selection activeCell="D74" sqref="D74"/>
    </sheetView>
  </sheetViews>
  <sheetFormatPr defaultRowHeight="15"/>
  <cols>
    <col min="1" max="1" width="6.140625" customWidth="1"/>
    <col min="2" max="2" width="22.7109375" customWidth="1"/>
    <col min="3" max="3" width="18.85546875" customWidth="1"/>
    <col min="15" max="15" width="10" bestFit="1" customWidth="1"/>
    <col min="17" max="17" width="10" bestFit="1" customWidth="1"/>
  </cols>
  <sheetData>
    <row r="1" spans="1:20" ht="15.75">
      <c r="N1" s="51" t="s">
        <v>152</v>
      </c>
      <c r="O1" s="51"/>
      <c r="P1" s="51"/>
      <c r="Q1" s="51"/>
      <c r="R1" s="51"/>
      <c r="S1" s="51"/>
      <c r="T1" s="51"/>
    </row>
    <row r="2" spans="1:20" ht="39.75" customHeight="1">
      <c r="K2" s="53" t="s">
        <v>153</v>
      </c>
      <c r="L2" s="53"/>
      <c r="M2" s="53"/>
      <c r="N2" s="53"/>
      <c r="O2" s="53"/>
      <c r="P2" s="53"/>
      <c r="Q2" s="53"/>
      <c r="R2" s="53"/>
      <c r="S2" s="53"/>
      <c r="T2" s="53"/>
    </row>
    <row r="3" spans="1:20" ht="20.25" customHeight="1">
      <c r="A3" s="1"/>
      <c r="N3" s="52" t="s">
        <v>154</v>
      </c>
      <c r="O3" s="52"/>
      <c r="P3" s="52"/>
      <c r="Q3" s="52"/>
      <c r="R3" s="52"/>
      <c r="S3" s="52"/>
      <c r="T3" s="52"/>
    </row>
    <row r="4" spans="1:20" ht="15" customHeight="1">
      <c r="A4" s="49" t="s">
        <v>0</v>
      </c>
      <c r="B4" s="49"/>
      <c r="C4" s="49"/>
      <c r="D4" s="49"/>
      <c r="E4" s="49"/>
      <c r="F4" s="25"/>
      <c r="G4" s="25"/>
      <c r="H4" s="25"/>
      <c r="I4" s="25"/>
      <c r="J4" s="25"/>
      <c r="K4" s="25"/>
      <c r="L4" s="25"/>
      <c r="M4" s="25"/>
      <c r="N4" s="49" t="s">
        <v>1</v>
      </c>
      <c r="O4" s="49"/>
      <c r="P4" s="49"/>
      <c r="Q4" s="49"/>
      <c r="R4" s="49"/>
      <c r="S4" s="49"/>
      <c r="T4" s="49"/>
    </row>
    <row r="5" spans="1:20" ht="21.75" customHeight="1">
      <c r="A5" s="69" t="s">
        <v>2</v>
      </c>
      <c r="B5" s="69"/>
      <c r="C5" s="69"/>
      <c r="D5" s="69"/>
      <c r="E5" s="25"/>
      <c r="F5" s="25"/>
      <c r="G5" s="25"/>
      <c r="H5" s="25"/>
      <c r="I5" s="25"/>
      <c r="J5" s="25"/>
      <c r="K5" s="25"/>
      <c r="L5" s="25"/>
      <c r="M5" s="25"/>
      <c r="N5" s="48" t="s">
        <v>3</v>
      </c>
      <c r="O5" s="48"/>
      <c r="P5" s="48"/>
      <c r="Q5" s="48"/>
      <c r="R5" s="48"/>
      <c r="S5" s="48"/>
      <c r="T5" s="48"/>
    </row>
    <row r="6" spans="1:20" ht="15" customHeight="1">
      <c r="A6" s="70"/>
      <c r="B6" s="70"/>
      <c r="C6" s="70"/>
      <c r="D6" s="70"/>
      <c r="E6" s="25"/>
      <c r="F6" s="25"/>
      <c r="G6" s="25"/>
      <c r="H6" s="25"/>
      <c r="I6" s="25"/>
      <c r="J6" s="25"/>
      <c r="K6" s="25"/>
      <c r="L6" s="25"/>
      <c r="M6" s="25"/>
      <c r="N6" s="50" t="s">
        <v>4</v>
      </c>
      <c r="O6" s="50"/>
      <c r="P6" s="50"/>
      <c r="Q6" s="50"/>
      <c r="R6" s="50"/>
      <c r="S6" s="50"/>
      <c r="T6" s="50"/>
    </row>
    <row r="7" spans="1:20" ht="30" customHeight="1">
      <c r="A7" s="49" t="s">
        <v>5</v>
      </c>
      <c r="B7" s="49"/>
      <c r="C7" s="49"/>
      <c r="D7" s="4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49" t="s">
        <v>203</v>
      </c>
      <c r="Q7" s="49"/>
      <c r="R7" s="49"/>
      <c r="S7" s="49"/>
      <c r="T7" s="49"/>
    </row>
    <row r="8" spans="1:20" ht="15.75" customHeight="1">
      <c r="A8" s="49" t="s">
        <v>6</v>
      </c>
      <c r="B8" s="49"/>
      <c r="C8" s="49"/>
      <c r="D8" s="49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49" t="s">
        <v>7</v>
      </c>
      <c r="Q8" s="49"/>
      <c r="R8" s="49"/>
      <c r="S8" s="49"/>
      <c r="T8" s="49"/>
    </row>
    <row r="9" spans="1:20" ht="17.25">
      <c r="A9" s="59" t="s">
        <v>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</row>
    <row r="10" spans="1:20" ht="17.25">
      <c r="A10" s="59" t="s">
        <v>9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1:20" ht="15.75">
      <c r="A11" s="60" t="s">
        <v>10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57" t="s">
        <v>11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</row>
    <row r="13" spans="1:20" ht="51" customHeight="1">
      <c r="A13" s="68" t="s">
        <v>12</v>
      </c>
      <c r="B13" s="67" t="s">
        <v>13</v>
      </c>
      <c r="C13" s="67" t="s">
        <v>14</v>
      </c>
      <c r="D13" s="68" t="s">
        <v>15</v>
      </c>
      <c r="E13" s="68"/>
      <c r="F13" s="68"/>
      <c r="G13" s="68"/>
      <c r="H13" s="68"/>
      <c r="I13" s="68"/>
      <c r="J13" s="68"/>
      <c r="K13" s="68" t="s">
        <v>16</v>
      </c>
      <c r="L13" s="68"/>
      <c r="M13" s="68" t="s">
        <v>17</v>
      </c>
      <c r="N13" s="68"/>
      <c r="O13" s="68"/>
      <c r="P13" s="67" t="s">
        <v>18</v>
      </c>
      <c r="Q13" s="67" t="s">
        <v>19</v>
      </c>
      <c r="R13" s="67" t="s">
        <v>20</v>
      </c>
      <c r="S13" s="67" t="s">
        <v>21</v>
      </c>
      <c r="T13" s="67" t="s">
        <v>22</v>
      </c>
    </row>
    <row r="14" spans="1:20">
      <c r="A14" s="68"/>
      <c r="B14" s="67"/>
      <c r="C14" s="67"/>
      <c r="D14" s="67" t="s">
        <v>23</v>
      </c>
      <c r="E14" s="68" t="s">
        <v>24</v>
      </c>
      <c r="F14" s="68"/>
      <c r="G14" s="68"/>
      <c r="H14" s="68"/>
      <c r="I14" s="68"/>
      <c r="J14" s="68"/>
      <c r="K14" s="67" t="s">
        <v>25</v>
      </c>
      <c r="L14" s="67" t="s">
        <v>26</v>
      </c>
      <c r="M14" s="67" t="s">
        <v>27</v>
      </c>
      <c r="N14" s="68" t="s">
        <v>28</v>
      </c>
      <c r="O14" s="68"/>
      <c r="P14" s="67"/>
      <c r="Q14" s="67"/>
      <c r="R14" s="67"/>
      <c r="S14" s="67"/>
      <c r="T14" s="67"/>
    </row>
    <row r="15" spans="1:20" ht="25.5" customHeight="1">
      <c r="A15" s="68"/>
      <c r="B15" s="67"/>
      <c r="C15" s="67"/>
      <c r="D15" s="67"/>
      <c r="E15" s="67" t="s">
        <v>29</v>
      </c>
      <c r="F15" s="67" t="s">
        <v>30</v>
      </c>
      <c r="G15" s="67" t="s">
        <v>31</v>
      </c>
      <c r="H15" s="68" t="s">
        <v>32</v>
      </c>
      <c r="I15" s="68"/>
      <c r="J15" s="67" t="s">
        <v>33</v>
      </c>
      <c r="K15" s="67"/>
      <c r="L15" s="67"/>
      <c r="M15" s="67"/>
      <c r="N15" s="68"/>
      <c r="O15" s="68"/>
      <c r="P15" s="67"/>
      <c r="Q15" s="67"/>
      <c r="R15" s="67"/>
      <c r="S15" s="67"/>
      <c r="T15" s="67"/>
    </row>
    <row r="16" spans="1:20" ht="57.75">
      <c r="A16" s="68"/>
      <c r="B16" s="67"/>
      <c r="C16" s="67"/>
      <c r="D16" s="67"/>
      <c r="E16" s="67"/>
      <c r="F16" s="67"/>
      <c r="G16" s="67"/>
      <c r="H16" s="5" t="s">
        <v>34</v>
      </c>
      <c r="I16" s="5" t="s">
        <v>35</v>
      </c>
      <c r="J16" s="67"/>
      <c r="K16" s="67"/>
      <c r="L16" s="67"/>
      <c r="M16" s="67"/>
      <c r="N16" s="5" t="s">
        <v>36</v>
      </c>
      <c r="O16" s="5" t="s">
        <v>37</v>
      </c>
      <c r="P16" s="67"/>
      <c r="Q16" s="67"/>
      <c r="R16" s="67"/>
      <c r="S16" s="67"/>
      <c r="T16" s="67"/>
    </row>
    <row r="17" spans="1:23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6">
        <v>20</v>
      </c>
    </row>
    <row r="18" spans="1:23">
      <c r="A18" s="6" t="s">
        <v>38</v>
      </c>
      <c r="B18" s="64" t="s">
        <v>39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</row>
    <row r="19" spans="1:23">
      <c r="A19" s="7" t="s">
        <v>112</v>
      </c>
      <c r="B19" s="64" t="s">
        <v>40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3">
      <c r="A20" s="7" t="s">
        <v>113</v>
      </c>
      <c r="B20" s="63" t="s">
        <v>41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3" ht="112.5" customHeight="1">
      <c r="A21" s="41" t="s">
        <v>196</v>
      </c>
      <c r="B21" s="41" t="s">
        <v>197</v>
      </c>
      <c r="C21" s="34" t="s">
        <v>198</v>
      </c>
      <c r="D21" s="34">
        <v>331.97</v>
      </c>
      <c r="E21" s="34" t="s">
        <v>42</v>
      </c>
      <c r="F21" s="34" t="s">
        <v>42</v>
      </c>
      <c r="G21" s="34" t="s">
        <v>42</v>
      </c>
      <c r="H21" s="34" t="s">
        <v>42</v>
      </c>
      <c r="I21" s="34" t="s">
        <v>42</v>
      </c>
      <c r="J21" s="34" t="s">
        <v>42</v>
      </c>
      <c r="K21" s="34">
        <v>231.97</v>
      </c>
      <c r="L21" s="34">
        <v>100</v>
      </c>
      <c r="M21" s="34">
        <f>D21</f>
        <v>331.97</v>
      </c>
      <c r="N21" s="34"/>
      <c r="O21" s="34"/>
      <c r="P21" s="13">
        <f>D21/T21*12</f>
        <v>113.17159090909092</v>
      </c>
      <c r="Q21" s="34"/>
      <c r="R21" s="34">
        <v>5.17</v>
      </c>
      <c r="S21" s="34">
        <v>0</v>
      </c>
      <c r="T21" s="34">
        <v>35.200000000000003</v>
      </c>
    </row>
    <row r="22" spans="1:23">
      <c r="A22" s="65" t="s">
        <v>43</v>
      </c>
      <c r="B22" s="65"/>
      <c r="C22" s="65"/>
      <c r="D22" s="41">
        <f>D21</f>
        <v>331.97</v>
      </c>
      <c r="E22" s="41" t="s">
        <v>42</v>
      </c>
      <c r="F22" s="41" t="s">
        <v>42</v>
      </c>
      <c r="G22" s="41"/>
      <c r="H22" s="41"/>
      <c r="I22" s="41"/>
      <c r="J22" s="41"/>
      <c r="K22" s="41">
        <f t="shared" ref="K22:M22" si="0">K21</f>
        <v>231.97</v>
      </c>
      <c r="L22" s="41">
        <f t="shared" si="0"/>
        <v>100</v>
      </c>
      <c r="M22" s="41">
        <f t="shared" si="0"/>
        <v>331.97</v>
      </c>
      <c r="N22" s="15"/>
      <c r="O22" s="41"/>
      <c r="P22" s="13">
        <f>D22/T22*12</f>
        <v>113.17159090909092</v>
      </c>
      <c r="Q22" s="41"/>
      <c r="R22" s="41">
        <f t="shared" ref="R22:T22" si="1">R21</f>
        <v>5.17</v>
      </c>
      <c r="S22" s="41">
        <f t="shared" si="1"/>
        <v>0</v>
      </c>
      <c r="T22" s="41">
        <f t="shared" si="1"/>
        <v>35.200000000000003</v>
      </c>
    </row>
    <row r="23" spans="1:23">
      <c r="A23" s="38" t="s">
        <v>114</v>
      </c>
      <c r="B23" s="65" t="s">
        <v>44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</row>
    <row r="24" spans="1:23">
      <c r="A24" s="8"/>
      <c r="B24" s="8"/>
      <c r="C24" s="8"/>
      <c r="D24" s="8"/>
      <c r="E24" s="8" t="s">
        <v>42</v>
      </c>
      <c r="F24" s="8" t="s">
        <v>42</v>
      </c>
      <c r="G24" s="8" t="s">
        <v>42</v>
      </c>
      <c r="H24" s="8" t="s">
        <v>42</v>
      </c>
      <c r="I24" s="8" t="s">
        <v>42</v>
      </c>
      <c r="J24" s="8" t="s">
        <v>42</v>
      </c>
      <c r="K24" s="8"/>
      <c r="L24" s="8"/>
      <c r="M24" s="9"/>
      <c r="N24" s="9"/>
      <c r="O24" s="8"/>
      <c r="P24" s="8"/>
      <c r="Q24" s="8"/>
      <c r="R24" s="8"/>
      <c r="S24" s="8"/>
      <c r="T24" s="8"/>
    </row>
    <row r="25" spans="1:23">
      <c r="A25" s="63" t="s">
        <v>45</v>
      </c>
      <c r="B25" s="63"/>
      <c r="C25" s="63"/>
      <c r="D25" s="8"/>
      <c r="E25" s="8" t="s">
        <v>42</v>
      </c>
      <c r="F25" s="8" t="s">
        <v>42</v>
      </c>
      <c r="G25" s="8"/>
      <c r="H25" s="8"/>
      <c r="I25" s="8"/>
      <c r="J25" s="8"/>
      <c r="K25" s="8"/>
      <c r="L25" s="8"/>
      <c r="M25" s="9"/>
      <c r="N25" s="9"/>
      <c r="O25" s="8"/>
      <c r="P25" s="8"/>
      <c r="Q25" s="8"/>
      <c r="R25" s="8"/>
      <c r="S25" s="8"/>
      <c r="T25" s="8"/>
    </row>
    <row r="26" spans="1:23">
      <c r="A26" s="10" t="s">
        <v>115</v>
      </c>
      <c r="B26" s="63" t="s">
        <v>46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3" ht="168" customHeight="1">
      <c r="A27" s="16" t="s">
        <v>178</v>
      </c>
      <c r="B27" s="26" t="s">
        <v>191</v>
      </c>
      <c r="C27" s="18" t="s">
        <v>179</v>
      </c>
      <c r="D27" s="18">
        <v>399.4</v>
      </c>
      <c r="E27" s="18" t="s">
        <v>42</v>
      </c>
      <c r="F27" s="18" t="s">
        <v>42</v>
      </c>
      <c r="G27" s="18" t="s">
        <v>42</v>
      </c>
      <c r="H27" s="18" t="s">
        <v>42</v>
      </c>
      <c r="I27" s="18" t="s">
        <v>42</v>
      </c>
      <c r="J27" s="18" t="s">
        <v>42</v>
      </c>
      <c r="K27" s="18">
        <v>0</v>
      </c>
      <c r="L27" s="18">
        <f>D27</f>
        <v>399.4</v>
      </c>
      <c r="M27" s="28">
        <f>D27</f>
        <v>399.4</v>
      </c>
      <c r="N27" s="14"/>
      <c r="O27" s="18"/>
      <c r="P27" s="18"/>
      <c r="Q27" s="18"/>
      <c r="R27" s="18"/>
      <c r="S27" s="18"/>
      <c r="T27" s="18"/>
    </row>
    <row r="28" spans="1:23">
      <c r="A28" s="63" t="s">
        <v>47</v>
      </c>
      <c r="B28" s="63"/>
      <c r="C28" s="63"/>
      <c r="D28" s="8">
        <f>D27</f>
        <v>399.4</v>
      </c>
      <c r="E28" s="8" t="s">
        <v>42</v>
      </c>
      <c r="F28" s="8" t="s">
        <v>42</v>
      </c>
      <c r="G28" s="26" t="s">
        <v>42</v>
      </c>
      <c r="H28" s="26" t="s">
        <v>42</v>
      </c>
      <c r="I28" s="26" t="s">
        <v>42</v>
      </c>
      <c r="J28" s="26" t="s">
        <v>42</v>
      </c>
      <c r="K28" s="27">
        <f>K27</f>
        <v>0</v>
      </c>
      <c r="L28" s="31">
        <f>L27</f>
        <v>399.4</v>
      </c>
      <c r="M28" s="27">
        <f t="shared" ref="M28" si="2">M27</f>
        <v>399.4</v>
      </c>
      <c r="N28" s="9"/>
      <c r="O28" s="8"/>
      <c r="P28" s="8"/>
      <c r="Q28" s="8"/>
      <c r="R28" s="29">
        <f t="shared" ref="R28:S28" si="3">R27</f>
        <v>0</v>
      </c>
      <c r="S28" s="29">
        <f t="shared" si="3"/>
        <v>0</v>
      </c>
      <c r="T28" s="29">
        <f t="shared" ref="T28" si="4">T27</f>
        <v>0</v>
      </c>
    </row>
    <row r="29" spans="1:23">
      <c r="A29" s="63" t="s">
        <v>48</v>
      </c>
      <c r="B29" s="63"/>
      <c r="C29" s="63"/>
      <c r="D29" s="8">
        <f>D22+D25+D28</f>
        <v>731.37</v>
      </c>
      <c r="E29" s="8" t="s">
        <v>42</v>
      </c>
      <c r="F29" s="8" t="s">
        <v>42</v>
      </c>
      <c r="G29" s="26" t="s">
        <v>42</v>
      </c>
      <c r="H29" s="26" t="s">
        <v>42</v>
      </c>
      <c r="I29" s="26" t="s">
        <v>42</v>
      </c>
      <c r="J29" s="26" t="s">
        <v>42</v>
      </c>
      <c r="K29" s="27">
        <f>K22+K25+K28</f>
        <v>231.97</v>
      </c>
      <c r="L29" s="27">
        <f>L22+L25+L28</f>
        <v>499.4</v>
      </c>
      <c r="M29" s="16">
        <f>M22+M25+M28</f>
        <v>731.37</v>
      </c>
      <c r="N29" s="9"/>
      <c r="O29" s="8"/>
      <c r="P29" s="8"/>
      <c r="Q29" s="8"/>
      <c r="R29" s="29">
        <f>R22+R25+R28</f>
        <v>5.17</v>
      </c>
      <c r="S29" s="29">
        <f>S22+S25+S28</f>
        <v>0</v>
      </c>
      <c r="T29" s="29">
        <f>T22+T25+T28</f>
        <v>35.200000000000003</v>
      </c>
    </row>
    <row r="30" spans="1:23">
      <c r="A30" s="11" t="s">
        <v>116</v>
      </c>
      <c r="B30" s="64" t="s">
        <v>49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</row>
    <row r="31" spans="1:23">
      <c r="A31" s="10" t="s">
        <v>117</v>
      </c>
      <c r="B31" s="63" t="s">
        <v>41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3" ht="140.25">
      <c r="A32" s="41" t="s">
        <v>155</v>
      </c>
      <c r="B32" s="15" t="s">
        <v>158</v>
      </c>
      <c r="C32" s="34" t="s">
        <v>159</v>
      </c>
      <c r="D32" s="34">
        <v>107.6</v>
      </c>
      <c r="E32" s="34" t="s">
        <v>42</v>
      </c>
      <c r="F32" s="34" t="s">
        <v>42</v>
      </c>
      <c r="G32" s="34" t="s">
        <v>42</v>
      </c>
      <c r="H32" s="34" t="s">
        <v>42</v>
      </c>
      <c r="I32" s="34" t="s">
        <v>42</v>
      </c>
      <c r="J32" s="34" t="s">
        <v>42</v>
      </c>
      <c r="K32" s="34">
        <f>D32</f>
        <v>107.6</v>
      </c>
      <c r="L32" s="34">
        <v>0</v>
      </c>
      <c r="M32" s="34">
        <f>D32</f>
        <v>107.6</v>
      </c>
      <c r="N32" s="39"/>
      <c r="O32" s="34"/>
      <c r="P32" s="13">
        <f>D32/T32*12</f>
        <v>10.412903225806451</v>
      </c>
      <c r="Q32" s="40"/>
      <c r="R32" s="34">
        <v>18.2</v>
      </c>
      <c r="S32" s="34"/>
      <c r="T32" s="33">
        <v>124</v>
      </c>
      <c r="V32">
        <f>R32*7000/8225</f>
        <v>15.48936170212766</v>
      </c>
      <c r="W32">
        <f>V32/0.02</f>
        <v>774.468085106383</v>
      </c>
    </row>
    <row r="33" spans="1:23" ht="45.75" customHeight="1">
      <c r="A33" s="41" t="s">
        <v>157</v>
      </c>
      <c r="B33" s="12" t="s">
        <v>162</v>
      </c>
      <c r="C33" s="34" t="s">
        <v>163</v>
      </c>
      <c r="D33" s="37">
        <v>381</v>
      </c>
      <c r="E33" s="34" t="s">
        <v>42</v>
      </c>
      <c r="F33" s="34" t="s">
        <v>42</v>
      </c>
      <c r="G33" s="34" t="s">
        <v>42</v>
      </c>
      <c r="H33" s="34" t="s">
        <v>42</v>
      </c>
      <c r="I33" s="34" t="s">
        <v>42</v>
      </c>
      <c r="J33" s="34" t="s">
        <v>42</v>
      </c>
      <c r="K33" s="34">
        <f>D33</f>
        <v>381</v>
      </c>
      <c r="L33" s="34">
        <v>0</v>
      </c>
      <c r="M33" s="34">
        <f>D33</f>
        <v>381</v>
      </c>
      <c r="N33" s="39"/>
      <c r="O33" s="34"/>
      <c r="P33" s="13">
        <f>D33/T33*12</f>
        <v>58.020304568527919</v>
      </c>
      <c r="Q33" s="40"/>
      <c r="R33" s="34">
        <v>9.06</v>
      </c>
      <c r="S33" s="34"/>
      <c r="T33" s="33">
        <v>78.8</v>
      </c>
    </row>
    <row r="34" spans="1:23" ht="109.5" customHeight="1">
      <c r="A34" s="41" t="s">
        <v>160</v>
      </c>
      <c r="B34" s="12" t="s">
        <v>189</v>
      </c>
      <c r="C34" s="41" t="s">
        <v>164</v>
      </c>
      <c r="D34" s="34">
        <f>225+12.95*2+1.094*130</f>
        <v>393.12</v>
      </c>
      <c r="E34" s="34" t="s">
        <v>42</v>
      </c>
      <c r="F34" s="34" t="s">
        <v>42</v>
      </c>
      <c r="G34" s="34" t="s">
        <v>42</v>
      </c>
      <c r="H34" s="34" t="s">
        <v>42</v>
      </c>
      <c r="I34" s="34" t="s">
        <v>42</v>
      </c>
      <c r="J34" s="34" t="s">
        <v>42</v>
      </c>
      <c r="K34" s="34">
        <f>D34</f>
        <v>393.12</v>
      </c>
      <c r="L34" s="34">
        <v>0</v>
      </c>
      <c r="M34" s="34">
        <f>D34</f>
        <v>393.12</v>
      </c>
      <c r="N34" s="39"/>
      <c r="O34" s="34"/>
      <c r="P34" s="13">
        <f>D34/T34*12</f>
        <v>20.229159519725556</v>
      </c>
      <c r="Q34" s="40"/>
      <c r="R34" s="37">
        <v>26.8</v>
      </c>
      <c r="S34" s="34"/>
      <c r="T34" s="33">
        <v>233.2</v>
      </c>
      <c r="W34">
        <f>15.5*8</f>
        <v>124</v>
      </c>
    </row>
    <row r="35" spans="1:23" ht="106.5" customHeight="1">
      <c r="A35" s="41" t="s">
        <v>161</v>
      </c>
      <c r="B35" s="12" t="s">
        <v>190</v>
      </c>
      <c r="C35" s="41" t="s">
        <v>165</v>
      </c>
      <c r="D35" s="34">
        <f>225+13.95*2+1.094*120</f>
        <v>384.18</v>
      </c>
      <c r="E35" s="34" t="s">
        <v>42</v>
      </c>
      <c r="F35" s="34" t="s">
        <v>42</v>
      </c>
      <c r="G35" s="34" t="s">
        <v>42</v>
      </c>
      <c r="H35" s="34" t="s">
        <v>42</v>
      </c>
      <c r="I35" s="34" t="s">
        <v>42</v>
      </c>
      <c r="J35" s="34" t="s">
        <v>42</v>
      </c>
      <c r="K35" s="34">
        <f>D35</f>
        <v>384.18</v>
      </c>
      <c r="L35" s="34">
        <v>0</v>
      </c>
      <c r="M35" s="34">
        <f>D35</f>
        <v>384.18</v>
      </c>
      <c r="N35" s="39"/>
      <c r="O35" s="34"/>
      <c r="P35" s="13">
        <f>D35/T35*12</f>
        <v>16.382942430703626</v>
      </c>
      <c r="Q35" s="40"/>
      <c r="R35" s="34">
        <v>34.700000000000003</v>
      </c>
      <c r="S35" s="34"/>
      <c r="T35" s="34">
        <v>281.39999999999998</v>
      </c>
    </row>
    <row r="36" spans="1:23">
      <c r="A36" s="65" t="s">
        <v>50</v>
      </c>
      <c r="B36" s="65"/>
      <c r="C36" s="65"/>
      <c r="D36" s="41">
        <f>SUM(D32:D35)</f>
        <v>1265.9000000000001</v>
      </c>
      <c r="E36" s="41" t="s">
        <v>42</v>
      </c>
      <c r="F36" s="41" t="s">
        <v>42</v>
      </c>
      <c r="G36" s="41"/>
      <c r="H36" s="41"/>
      <c r="I36" s="41"/>
      <c r="J36" s="41"/>
      <c r="K36" s="41">
        <f>SUM(K32:K35)</f>
        <v>1265.9000000000001</v>
      </c>
      <c r="L36" s="41">
        <f>SUM(L32:L35)</f>
        <v>0</v>
      </c>
      <c r="M36" s="41">
        <f>SUM(M32:M35)</f>
        <v>1265.9000000000001</v>
      </c>
      <c r="N36" s="15"/>
      <c r="O36" s="41"/>
      <c r="P36" s="13">
        <f>D36/T36*12</f>
        <v>21.174797881237804</v>
      </c>
      <c r="Q36" s="41"/>
      <c r="R36" s="41">
        <f>SUM(R32:R35)</f>
        <v>88.76</v>
      </c>
      <c r="S36" s="41"/>
      <c r="T36" s="41">
        <f>SUM(T32:T35)</f>
        <v>717.4</v>
      </c>
    </row>
    <row r="37" spans="1:23">
      <c r="A37" s="38" t="s">
        <v>118</v>
      </c>
      <c r="B37" s="65" t="s">
        <v>44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</row>
    <row r="38" spans="1:23">
      <c r="A38" s="41"/>
      <c r="B38" s="41"/>
      <c r="C38" s="41"/>
      <c r="D38" s="41"/>
      <c r="E38" s="41" t="s">
        <v>42</v>
      </c>
      <c r="F38" s="41" t="s">
        <v>42</v>
      </c>
      <c r="G38" s="41" t="s">
        <v>42</v>
      </c>
      <c r="H38" s="41" t="s">
        <v>42</v>
      </c>
      <c r="I38" s="41" t="s">
        <v>42</v>
      </c>
      <c r="J38" s="41" t="s">
        <v>42</v>
      </c>
      <c r="K38" s="41"/>
      <c r="L38" s="41"/>
      <c r="M38" s="15"/>
      <c r="N38" s="15"/>
      <c r="O38" s="41"/>
      <c r="P38" s="41"/>
      <c r="Q38" s="41"/>
      <c r="R38" s="41"/>
      <c r="S38" s="41"/>
      <c r="T38" s="41"/>
    </row>
    <row r="39" spans="1:23">
      <c r="A39" s="65" t="s">
        <v>51</v>
      </c>
      <c r="B39" s="65"/>
      <c r="C39" s="65"/>
      <c r="D39" s="41"/>
      <c r="E39" s="41" t="s">
        <v>42</v>
      </c>
      <c r="F39" s="41" t="s">
        <v>42</v>
      </c>
      <c r="G39" s="41"/>
      <c r="H39" s="41"/>
      <c r="I39" s="41"/>
      <c r="J39" s="41"/>
      <c r="K39" s="41"/>
      <c r="L39" s="41"/>
      <c r="M39" s="15"/>
      <c r="N39" s="15"/>
      <c r="O39" s="41"/>
      <c r="P39" s="41"/>
      <c r="Q39" s="41"/>
      <c r="R39" s="41"/>
      <c r="S39" s="41"/>
      <c r="T39" s="41"/>
    </row>
    <row r="40" spans="1:23">
      <c r="A40" s="38" t="s">
        <v>119</v>
      </c>
      <c r="B40" s="65" t="s">
        <v>52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</row>
    <row r="41" spans="1:23">
      <c r="A41" s="41"/>
      <c r="B41" s="41"/>
      <c r="C41" s="41"/>
      <c r="D41" s="41"/>
      <c r="E41" s="41" t="s">
        <v>42</v>
      </c>
      <c r="F41" s="41" t="s">
        <v>42</v>
      </c>
      <c r="G41" s="41" t="s">
        <v>42</v>
      </c>
      <c r="H41" s="41" t="s">
        <v>42</v>
      </c>
      <c r="I41" s="41" t="s">
        <v>42</v>
      </c>
      <c r="J41" s="41" t="s">
        <v>42</v>
      </c>
      <c r="K41" s="41"/>
      <c r="L41" s="41"/>
      <c r="M41" s="15"/>
      <c r="N41" s="15"/>
      <c r="O41" s="41"/>
      <c r="P41" s="41"/>
      <c r="Q41" s="41"/>
      <c r="R41" s="41"/>
      <c r="S41" s="41"/>
      <c r="T41" s="41"/>
    </row>
    <row r="42" spans="1:23">
      <c r="A42" s="65" t="s">
        <v>53</v>
      </c>
      <c r="B42" s="65"/>
      <c r="C42" s="65"/>
      <c r="D42" s="41"/>
      <c r="E42" s="41" t="s">
        <v>42</v>
      </c>
      <c r="F42" s="41" t="s">
        <v>42</v>
      </c>
      <c r="G42" s="41"/>
      <c r="H42" s="41"/>
      <c r="I42" s="41"/>
      <c r="J42" s="41"/>
      <c r="K42" s="41"/>
      <c r="L42" s="41"/>
      <c r="M42" s="15"/>
      <c r="N42" s="15"/>
      <c r="O42" s="41"/>
      <c r="P42" s="41"/>
      <c r="Q42" s="41"/>
      <c r="R42" s="41"/>
      <c r="S42" s="41"/>
      <c r="T42" s="41"/>
    </row>
    <row r="43" spans="1:23">
      <c r="A43" s="38" t="s">
        <v>120</v>
      </c>
      <c r="B43" s="65" t="s">
        <v>54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</row>
    <row r="44" spans="1:23">
      <c r="A44" s="41"/>
      <c r="B44" s="41"/>
      <c r="C44" s="41"/>
      <c r="D44" s="41"/>
      <c r="E44" s="41" t="s">
        <v>42</v>
      </c>
      <c r="F44" s="41" t="s">
        <v>42</v>
      </c>
      <c r="G44" s="41" t="s">
        <v>42</v>
      </c>
      <c r="H44" s="41" t="s">
        <v>42</v>
      </c>
      <c r="I44" s="41" t="s">
        <v>42</v>
      </c>
      <c r="J44" s="41" t="s">
        <v>42</v>
      </c>
      <c r="K44" s="41"/>
      <c r="L44" s="41"/>
      <c r="M44" s="15"/>
      <c r="N44" s="15"/>
      <c r="O44" s="41"/>
      <c r="P44" s="41"/>
      <c r="Q44" s="41"/>
      <c r="R44" s="41"/>
      <c r="S44" s="41"/>
      <c r="T44" s="41"/>
    </row>
    <row r="45" spans="1:23">
      <c r="A45" s="65" t="s">
        <v>55</v>
      </c>
      <c r="B45" s="65"/>
      <c r="C45" s="65"/>
      <c r="D45" s="41"/>
      <c r="E45" s="41" t="s">
        <v>42</v>
      </c>
      <c r="F45" s="41" t="s">
        <v>42</v>
      </c>
      <c r="G45" s="41"/>
      <c r="H45" s="41"/>
      <c r="I45" s="41"/>
      <c r="J45" s="41"/>
      <c r="K45" s="41"/>
      <c r="L45" s="41"/>
      <c r="M45" s="15"/>
      <c r="N45" s="15"/>
      <c r="O45" s="41"/>
      <c r="P45" s="41"/>
      <c r="Q45" s="41"/>
      <c r="R45" s="41"/>
      <c r="S45" s="41"/>
      <c r="T45" s="41"/>
    </row>
    <row r="46" spans="1:23">
      <c r="A46" s="38" t="s">
        <v>121</v>
      </c>
      <c r="B46" s="65" t="s">
        <v>46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</row>
    <row r="47" spans="1:23">
      <c r="A47" s="41"/>
      <c r="B47" s="41"/>
      <c r="C47" s="41"/>
      <c r="D47" s="41"/>
      <c r="E47" s="41" t="s">
        <v>42</v>
      </c>
      <c r="F47" s="41" t="s">
        <v>42</v>
      </c>
      <c r="G47" s="41" t="s">
        <v>42</v>
      </c>
      <c r="H47" s="41" t="s">
        <v>42</v>
      </c>
      <c r="I47" s="41" t="s">
        <v>42</v>
      </c>
      <c r="J47" s="41" t="s">
        <v>42</v>
      </c>
      <c r="K47" s="41"/>
      <c r="L47" s="41"/>
      <c r="M47" s="15"/>
      <c r="N47" s="15"/>
      <c r="O47" s="41"/>
      <c r="P47" s="41"/>
      <c r="Q47" s="41"/>
      <c r="R47" s="41"/>
      <c r="S47" s="41"/>
      <c r="T47" s="41"/>
    </row>
    <row r="48" spans="1:23">
      <c r="A48" s="65" t="s">
        <v>56</v>
      </c>
      <c r="B48" s="65"/>
      <c r="C48" s="65"/>
      <c r="D48" s="41"/>
      <c r="E48" s="41" t="s">
        <v>42</v>
      </c>
      <c r="F48" s="41" t="s">
        <v>42</v>
      </c>
      <c r="G48" s="41" t="s">
        <v>42</v>
      </c>
      <c r="H48" s="41" t="s">
        <v>42</v>
      </c>
      <c r="I48" s="41" t="s">
        <v>42</v>
      </c>
      <c r="J48" s="41" t="s">
        <v>42</v>
      </c>
      <c r="K48" s="41"/>
      <c r="L48" s="41"/>
      <c r="M48" s="15"/>
      <c r="N48" s="15"/>
      <c r="O48" s="41"/>
      <c r="P48" s="41"/>
      <c r="Q48" s="41"/>
      <c r="R48" s="41"/>
      <c r="S48" s="41"/>
      <c r="T48" s="41"/>
    </row>
    <row r="49" spans="1:20">
      <c r="A49" s="65" t="s">
        <v>57</v>
      </c>
      <c r="B49" s="65"/>
      <c r="C49" s="65"/>
      <c r="D49" s="41">
        <f>D36+D39+D42+D45+D48</f>
        <v>1265.9000000000001</v>
      </c>
      <c r="E49" s="41" t="s">
        <v>42</v>
      </c>
      <c r="F49" s="41" t="s">
        <v>42</v>
      </c>
      <c r="G49" s="41" t="s">
        <v>42</v>
      </c>
      <c r="H49" s="41" t="s">
        <v>42</v>
      </c>
      <c r="I49" s="41" t="s">
        <v>42</v>
      </c>
      <c r="J49" s="41" t="s">
        <v>42</v>
      </c>
      <c r="K49" s="41">
        <f>K36+K39+K42+K45+K48</f>
        <v>1265.9000000000001</v>
      </c>
      <c r="L49" s="41">
        <f>L36+L39+L42+L45+L48</f>
        <v>0</v>
      </c>
      <c r="M49" s="41">
        <f>M36+M39+M42+M45+M48</f>
        <v>1265.9000000000001</v>
      </c>
      <c r="N49" s="15"/>
      <c r="O49" s="41"/>
      <c r="P49" s="13">
        <f>D49/T49*12</f>
        <v>21.174797881237804</v>
      </c>
      <c r="Q49" s="41"/>
      <c r="R49" s="41">
        <f>R36+R39+R42+R45+R48</f>
        <v>88.76</v>
      </c>
      <c r="S49" s="41"/>
      <c r="T49" s="41">
        <f>T36+T39+T42+T45+T48</f>
        <v>717.4</v>
      </c>
    </row>
    <row r="50" spans="1:20">
      <c r="A50" s="66" t="s">
        <v>58</v>
      </c>
      <c r="B50" s="66"/>
      <c r="C50" s="66"/>
      <c r="D50" s="43">
        <f>D29+D49</f>
        <v>1997.27</v>
      </c>
      <c r="E50" s="43" t="s">
        <v>42</v>
      </c>
      <c r="F50" s="43" t="s">
        <v>42</v>
      </c>
      <c r="G50" s="41" t="s">
        <v>42</v>
      </c>
      <c r="H50" s="41" t="s">
        <v>42</v>
      </c>
      <c r="I50" s="41" t="s">
        <v>42</v>
      </c>
      <c r="J50" s="41" t="s">
        <v>42</v>
      </c>
      <c r="K50" s="43">
        <f>K29+K49</f>
        <v>1497.8700000000001</v>
      </c>
      <c r="L50" s="43">
        <f>L29+L49</f>
        <v>499.4</v>
      </c>
      <c r="M50" s="43">
        <f>M29+M49</f>
        <v>1997.27</v>
      </c>
      <c r="N50" s="15"/>
      <c r="O50" s="41"/>
      <c r="P50" s="13">
        <f>D50/T50*12</f>
        <v>31.845920807866065</v>
      </c>
      <c r="Q50" s="41"/>
      <c r="R50" s="43">
        <f>R29+R49</f>
        <v>93.93</v>
      </c>
      <c r="S50" s="41"/>
      <c r="T50" s="43">
        <f>T29+T49</f>
        <v>752.6</v>
      </c>
    </row>
    <row r="51" spans="1:20">
      <c r="A51" s="43" t="s">
        <v>59</v>
      </c>
      <c r="B51" s="66" t="s">
        <v>60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</row>
    <row r="52" spans="1:20">
      <c r="A52" s="44" t="s">
        <v>122</v>
      </c>
      <c r="B52" s="66" t="s">
        <v>40</v>
      </c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>
      <c r="A53" s="38" t="s">
        <v>123</v>
      </c>
      <c r="B53" s="65" t="s">
        <v>41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</row>
    <row r="54" spans="1:20">
      <c r="A54" s="41"/>
      <c r="B54" s="41"/>
      <c r="C54" s="41"/>
      <c r="D54" s="41"/>
      <c r="E54" s="41" t="s">
        <v>42</v>
      </c>
      <c r="F54" s="41" t="s">
        <v>42</v>
      </c>
      <c r="G54" s="41" t="s">
        <v>42</v>
      </c>
      <c r="H54" s="41" t="s">
        <v>42</v>
      </c>
      <c r="I54" s="41" t="s">
        <v>42</v>
      </c>
      <c r="J54" s="41" t="s">
        <v>42</v>
      </c>
      <c r="K54" s="41"/>
      <c r="L54" s="41"/>
      <c r="M54" s="15"/>
      <c r="N54" s="15"/>
      <c r="O54" s="41"/>
      <c r="P54" s="41"/>
      <c r="Q54" s="41"/>
      <c r="R54" s="41"/>
      <c r="S54" s="41"/>
      <c r="T54" s="41"/>
    </row>
    <row r="55" spans="1:20">
      <c r="A55" s="65" t="s">
        <v>61</v>
      </c>
      <c r="B55" s="65"/>
      <c r="C55" s="65"/>
      <c r="D55" s="41"/>
      <c r="E55" s="41" t="s">
        <v>42</v>
      </c>
      <c r="F55" s="41" t="s">
        <v>42</v>
      </c>
      <c r="G55" s="41"/>
      <c r="H55" s="41"/>
      <c r="I55" s="41"/>
      <c r="J55" s="41"/>
      <c r="K55" s="41"/>
      <c r="L55" s="41"/>
      <c r="M55" s="15"/>
      <c r="N55" s="15"/>
      <c r="O55" s="41"/>
      <c r="P55" s="41"/>
      <c r="Q55" s="41"/>
      <c r="R55" s="41"/>
      <c r="S55" s="41"/>
      <c r="T55" s="41"/>
    </row>
    <row r="56" spans="1:20">
      <c r="A56" s="38" t="s">
        <v>124</v>
      </c>
      <c r="B56" s="65" t="s">
        <v>44</v>
      </c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</row>
    <row r="57" spans="1:20">
      <c r="A57" s="41"/>
      <c r="B57" s="41"/>
      <c r="C57" s="41"/>
      <c r="D57" s="41"/>
      <c r="E57" s="41" t="s">
        <v>42</v>
      </c>
      <c r="F57" s="41" t="s">
        <v>42</v>
      </c>
      <c r="G57" s="41" t="s">
        <v>42</v>
      </c>
      <c r="H57" s="41" t="s">
        <v>42</v>
      </c>
      <c r="I57" s="41" t="s">
        <v>42</v>
      </c>
      <c r="J57" s="41" t="s">
        <v>42</v>
      </c>
      <c r="K57" s="41"/>
      <c r="L57" s="41"/>
      <c r="M57" s="15"/>
      <c r="N57" s="15"/>
      <c r="O57" s="41"/>
      <c r="P57" s="41"/>
      <c r="Q57" s="41"/>
      <c r="R57" s="41"/>
      <c r="S57" s="41"/>
      <c r="T57" s="41"/>
    </row>
    <row r="58" spans="1:20">
      <c r="A58" s="65" t="s">
        <v>62</v>
      </c>
      <c r="B58" s="65"/>
      <c r="C58" s="65"/>
      <c r="D58" s="41"/>
      <c r="E58" s="41" t="s">
        <v>42</v>
      </c>
      <c r="F58" s="41" t="s">
        <v>42</v>
      </c>
      <c r="G58" s="41"/>
      <c r="H58" s="41"/>
      <c r="I58" s="41"/>
      <c r="J58" s="41"/>
      <c r="K58" s="41"/>
      <c r="L58" s="41"/>
      <c r="M58" s="15"/>
      <c r="N58" s="15"/>
      <c r="O58" s="41"/>
      <c r="P58" s="41"/>
      <c r="Q58" s="41"/>
      <c r="R58" s="41"/>
      <c r="S58" s="41"/>
      <c r="T58" s="41"/>
    </row>
    <row r="59" spans="1:20">
      <c r="A59" s="38" t="s">
        <v>125</v>
      </c>
      <c r="B59" s="65" t="s">
        <v>63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</row>
    <row r="60" spans="1:20">
      <c r="A60" s="41"/>
      <c r="B60" s="41"/>
      <c r="C60" s="41"/>
      <c r="D60" s="41"/>
      <c r="E60" s="41" t="s">
        <v>42</v>
      </c>
      <c r="F60" s="41" t="s">
        <v>42</v>
      </c>
      <c r="G60" s="41" t="s">
        <v>42</v>
      </c>
      <c r="H60" s="41" t="s">
        <v>42</v>
      </c>
      <c r="I60" s="41" t="s">
        <v>42</v>
      </c>
      <c r="J60" s="41" t="s">
        <v>42</v>
      </c>
      <c r="K60" s="41"/>
      <c r="L60" s="41"/>
      <c r="M60" s="15"/>
      <c r="N60" s="15"/>
      <c r="O60" s="41"/>
      <c r="P60" s="41"/>
      <c r="Q60" s="41"/>
      <c r="R60" s="41"/>
      <c r="S60" s="41"/>
      <c r="T60" s="41"/>
    </row>
    <row r="61" spans="1:20">
      <c r="A61" s="65" t="s">
        <v>64</v>
      </c>
      <c r="B61" s="65"/>
      <c r="C61" s="65"/>
      <c r="D61" s="41"/>
      <c r="E61" s="41" t="s">
        <v>42</v>
      </c>
      <c r="F61" s="41" t="s">
        <v>42</v>
      </c>
      <c r="G61" s="41"/>
      <c r="H61" s="41"/>
      <c r="I61" s="41"/>
      <c r="J61" s="41"/>
      <c r="K61" s="41"/>
      <c r="L61" s="41"/>
      <c r="M61" s="15"/>
      <c r="N61" s="15"/>
      <c r="O61" s="41"/>
      <c r="P61" s="41"/>
      <c r="Q61" s="41"/>
      <c r="R61" s="41"/>
      <c r="S61" s="41"/>
      <c r="T61" s="41"/>
    </row>
    <row r="62" spans="1:20">
      <c r="A62" s="38" t="s">
        <v>126</v>
      </c>
      <c r="B62" s="65" t="s">
        <v>46</v>
      </c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</row>
    <row r="63" spans="1:20">
      <c r="A63" s="8"/>
      <c r="B63" s="8"/>
      <c r="C63" s="8"/>
      <c r="D63" s="8"/>
      <c r="E63" s="8" t="s">
        <v>42</v>
      </c>
      <c r="F63" s="8" t="s">
        <v>42</v>
      </c>
      <c r="G63" s="8" t="s">
        <v>42</v>
      </c>
      <c r="H63" s="8" t="s">
        <v>42</v>
      </c>
      <c r="I63" s="8" t="s">
        <v>42</v>
      </c>
      <c r="J63" s="8" t="s">
        <v>42</v>
      </c>
      <c r="K63" s="8"/>
      <c r="L63" s="8"/>
      <c r="M63" s="9"/>
      <c r="N63" s="9"/>
      <c r="O63" s="8"/>
      <c r="P63" s="8"/>
      <c r="Q63" s="8"/>
      <c r="R63" s="8"/>
      <c r="S63" s="8"/>
      <c r="T63" s="8"/>
    </row>
    <row r="64" spans="1:20">
      <c r="A64" s="63" t="s">
        <v>65</v>
      </c>
      <c r="B64" s="63"/>
      <c r="C64" s="63"/>
      <c r="D64" s="8"/>
      <c r="E64" s="8" t="s">
        <v>42</v>
      </c>
      <c r="F64" s="8" t="s">
        <v>42</v>
      </c>
      <c r="G64" s="8"/>
      <c r="H64" s="8"/>
      <c r="I64" s="8"/>
      <c r="J64" s="8"/>
      <c r="K64" s="8"/>
      <c r="L64" s="8"/>
      <c r="M64" s="9"/>
      <c r="N64" s="9"/>
      <c r="O64" s="8"/>
      <c r="P64" s="8"/>
      <c r="Q64" s="8"/>
      <c r="R64" s="8"/>
      <c r="S64" s="8"/>
      <c r="T64" s="8"/>
    </row>
    <row r="65" spans="1:21">
      <c r="A65" s="63" t="s">
        <v>66</v>
      </c>
      <c r="B65" s="63"/>
      <c r="C65" s="63"/>
      <c r="D65" s="8"/>
      <c r="E65" s="8" t="s">
        <v>42</v>
      </c>
      <c r="F65" s="8" t="s">
        <v>42</v>
      </c>
      <c r="G65" s="8"/>
      <c r="H65" s="8"/>
      <c r="I65" s="8"/>
      <c r="J65" s="8"/>
      <c r="K65" s="8"/>
      <c r="L65" s="8"/>
      <c r="M65" s="9"/>
      <c r="N65" s="9"/>
      <c r="O65" s="8"/>
      <c r="P65" s="8"/>
      <c r="Q65" s="8"/>
      <c r="R65" s="8"/>
      <c r="S65" s="8"/>
      <c r="T65" s="8"/>
    </row>
    <row r="66" spans="1:21">
      <c r="A66" s="11" t="s">
        <v>127</v>
      </c>
      <c r="B66" s="64" t="s">
        <v>49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</row>
    <row r="67" spans="1:21">
      <c r="A67" s="10" t="s">
        <v>128</v>
      </c>
      <c r="B67" s="63" t="s">
        <v>41</v>
      </c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8" spans="1:21" ht="102">
      <c r="A68" s="38" t="s">
        <v>166</v>
      </c>
      <c r="B68" s="19" t="s">
        <v>199</v>
      </c>
      <c r="C68" s="34" t="s">
        <v>156</v>
      </c>
      <c r="D68" s="33">
        <f>174.29+30*0.2838</f>
        <v>182.804</v>
      </c>
      <c r="E68" s="34" t="s">
        <v>42</v>
      </c>
      <c r="F68" s="34" t="s">
        <v>42</v>
      </c>
      <c r="G68" s="34" t="s">
        <v>42</v>
      </c>
      <c r="H68" s="34" t="s">
        <v>42</v>
      </c>
      <c r="I68" s="34" t="s">
        <v>42</v>
      </c>
      <c r="J68" s="34" t="s">
        <v>42</v>
      </c>
      <c r="K68" s="33">
        <f>D68</f>
        <v>182.804</v>
      </c>
      <c r="L68" s="34">
        <v>0</v>
      </c>
      <c r="M68" s="33">
        <f>D68</f>
        <v>182.804</v>
      </c>
      <c r="N68" s="39"/>
      <c r="O68" s="34"/>
      <c r="P68" s="13">
        <f t="shared" ref="P68:P77" si="5">D68/T68*12</f>
        <v>10.957282717282718</v>
      </c>
      <c r="Q68" s="40"/>
      <c r="R68" s="34">
        <v>24.6</v>
      </c>
      <c r="S68" s="34">
        <v>0</v>
      </c>
      <c r="T68" s="33">
        <v>200.2</v>
      </c>
    </row>
    <row r="69" spans="1:21" ht="89.25">
      <c r="A69" s="41" t="s">
        <v>167</v>
      </c>
      <c r="B69" s="34" t="s">
        <v>174</v>
      </c>
      <c r="C69" s="34" t="s">
        <v>169</v>
      </c>
      <c r="D69" s="34">
        <f>9.52*2+2*4.06+3*3.73</f>
        <v>38.349999999999994</v>
      </c>
      <c r="E69" s="34" t="s">
        <v>42</v>
      </c>
      <c r="F69" s="34" t="s">
        <v>42</v>
      </c>
      <c r="G69" s="34" t="s">
        <v>42</v>
      </c>
      <c r="H69" s="34" t="s">
        <v>42</v>
      </c>
      <c r="I69" s="34" t="s">
        <v>42</v>
      </c>
      <c r="J69" s="34" t="s">
        <v>42</v>
      </c>
      <c r="K69" s="34">
        <f t="shared" ref="K69:K76" si="6">D69</f>
        <v>38.349999999999994</v>
      </c>
      <c r="L69" s="34">
        <v>0</v>
      </c>
      <c r="M69" s="34">
        <f t="shared" ref="M69:M76" si="7">D69</f>
        <v>38.349999999999994</v>
      </c>
      <c r="N69" s="39"/>
      <c r="O69" s="34"/>
      <c r="P69" s="13">
        <f t="shared" si="5"/>
        <v>11.321033210332102</v>
      </c>
      <c r="Q69" s="40"/>
      <c r="R69" s="34">
        <v>4.7</v>
      </c>
      <c r="S69" s="34"/>
      <c r="T69" s="34">
        <v>40.65</v>
      </c>
    </row>
    <row r="70" spans="1:21" ht="89.25">
      <c r="A70" s="41" t="s">
        <v>168</v>
      </c>
      <c r="B70" s="34" t="s">
        <v>201</v>
      </c>
      <c r="C70" s="34" t="s">
        <v>169</v>
      </c>
      <c r="D70" s="34">
        <f>9.52*2+2*4.06+3*3.73</f>
        <v>38.349999999999994</v>
      </c>
      <c r="E70" s="34" t="s">
        <v>42</v>
      </c>
      <c r="F70" s="34" t="s">
        <v>42</v>
      </c>
      <c r="G70" s="34" t="s">
        <v>42</v>
      </c>
      <c r="H70" s="34" t="s">
        <v>42</v>
      </c>
      <c r="I70" s="34" t="s">
        <v>42</v>
      </c>
      <c r="J70" s="34" t="s">
        <v>42</v>
      </c>
      <c r="K70" s="34">
        <f t="shared" ref="K70" si="8">D70</f>
        <v>38.349999999999994</v>
      </c>
      <c r="L70" s="34">
        <v>0</v>
      </c>
      <c r="M70" s="34">
        <f t="shared" ref="M70" si="9">D70</f>
        <v>38.349999999999994</v>
      </c>
      <c r="N70" s="39"/>
      <c r="O70" s="34"/>
      <c r="P70" s="13">
        <f t="shared" ref="P70" si="10">D70/T70*12</f>
        <v>82.178571428571416</v>
      </c>
      <c r="Q70" s="40"/>
      <c r="R70" s="34">
        <v>4.7</v>
      </c>
      <c r="S70" s="34"/>
      <c r="T70" s="33">
        <v>5.6</v>
      </c>
    </row>
    <row r="71" spans="1:21" ht="63.75" customHeight="1">
      <c r="A71" s="41" t="s">
        <v>170</v>
      </c>
      <c r="B71" s="34" t="s">
        <v>173</v>
      </c>
      <c r="C71" s="34" t="s">
        <v>195</v>
      </c>
      <c r="D71" s="34">
        <f>2*5.425+3*3.73</f>
        <v>22.04</v>
      </c>
      <c r="E71" s="34" t="s">
        <v>42</v>
      </c>
      <c r="F71" s="34" t="s">
        <v>42</v>
      </c>
      <c r="G71" s="34" t="s">
        <v>42</v>
      </c>
      <c r="H71" s="34" t="s">
        <v>42</v>
      </c>
      <c r="I71" s="34" t="s">
        <v>42</v>
      </c>
      <c r="J71" s="34" t="s">
        <v>42</v>
      </c>
      <c r="K71" s="34">
        <f t="shared" si="6"/>
        <v>22.04</v>
      </c>
      <c r="L71" s="34">
        <v>0</v>
      </c>
      <c r="M71" s="34">
        <f t="shared" si="7"/>
        <v>22.04</v>
      </c>
      <c r="N71" s="39"/>
      <c r="O71" s="34"/>
      <c r="P71" s="13">
        <f t="shared" si="5"/>
        <v>11.02</v>
      </c>
      <c r="Q71" s="40"/>
      <c r="R71" s="34">
        <v>2.7</v>
      </c>
      <c r="S71" s="34"/>
      <c r="T71" s="37">
        <v>24</v>
      </c>
    </row>
    <row r="72" spans="1:21" ht="63.75" customHeight="1">
      <c r="A72" s="41" t="s">
        <v>175</v>
      </c>
      <c r="B72" s="34" t="s">
        <v>176</v>
      </c>
      <c r="C72" s="34" t="s">
        <v>195</v>
      </c>
      <c r="D72" s="34">
        <f>2*5.425+3*3.73</f>
        <v>22.04</v>
      </c>
      <c r="E72" s="34" t="s">
        <v>42</v>
      </c>
      <c r="F72" s="34" t="s">
        <v>42</v>
      </c>
      <c r="G72" s="34" t="s">
        <v>42</v>
      </c>
      <c r="H72" s="34" t="s">
        <v>42</v>
      </c>
      <c r="I72" s="34" t="s">
        <v>42</v>
      </c>
      <c r="J72" s="34" t="s">
        <v>42</v>
      </c>
      <c r="K72" s="34">
        <f>D72</f>
        <v>22.04</v>
      </c>
      <c r="L72" s="34">
        <v>0</v>
      </c>
      <c r="M72" s="34">
        <f>D72</f>
        <v>22.04</v>
      </c>
      <c r="N72" s="39"/>
      <c r="O72" s="34"/>
      <c r="P72" s="13">
        <f t="shared" si="5"/>
        <v>10.596153846153847</v>
      </c>
      <c r="Q72" s="40"/>
      <c r="R72" s="34">
        <v>2.87</v>
      </c>
      <c r="S72" s="34"/>
      <c r="T72" s="34">
        <v>24.96</v>
      </c>
    </row>
    <row r="73" spans="1:21" ht="106.5" customHeight="1">
      <c r="A73" s="41" t="s">
        <v>181</v>
      </c>
      <c r="B73" s="34" t="s">
        <v>171</v>
      </c>
      <c r="C73" s="34" t="s">
        <v>172</v>
      </c>
      <c r="D73" s="34">
        <f>9.52*2+2*4.06+3*3.73</f>
        <v>38.349999999999994</v>
      </c>
      <c r="E73" s="34" t="s">
        <v>42</v>
      </c>
      <c r="F73" s="34" t="s">
        <v>42</v>
      </c>
      <c r="G73" s="34" t="s">
        <v>42</v>
      </c>
      <c r="H73" s="34" t="s">
        <v>42</v>
      </c>
      <c r="I73" s="34" t="s">
        <v>42</v>
      </c>
      <c r="J73" s="34" t="s">
        <v>42</v>
      </c>
      <c r="K73" s="34">
        <f>D73</f>
        <v>38.349999999999994</v>
      </c>
      <c r="L73" s="34">
        <v>0</v>
      </c>
      <c r="M73" s="34">
        <f>D73</f>
        <v>38.349999999999994</v>
      </c>
      <c r="N73" s="15"/>
      <c r="O73" s="41"/>
      <c r="P73" s="13">
        <f t="shared" si="5"/>
        <v>82.178571428571416</v>
      </c>
      <c r="Q73" s="41"/>
      <c r="R73" s="34">
        <v>1.2</v>
      </c>
      <c r="S73" s="34">
        <v>0</v>
      </c>
      <c r="T73" s="33">
        <v>5.6</v>
      </c>
      <c r="U73" s="32"/>
    </row>
    <row r="74" spans="1:21" ht="106.5" customHeight="1">
      <c r="A74" s="41" t="s">
        <v>180</v>
      </c>
      <c r="B74" s="34" t="s">
        <v>182</v>
      </c>
      <c r="C74" s="34" t="s">
        <v>177</v>
      </c>
      <c r="D74" s="34">
        <f>12.17*2+2*5.425+3*3.73</f>
        <v>46.379999999999995</v>
      </c>
      <c r="E74" s="34" t="s">
        <v>42</v>
      </c>
      <c r="F74" s="34" t="s">
        <v>42</v>
      </c>
      <c r="G74" s="34" t="s">
        <v>42</v>
      </c>
      <c r="H74" s="34" t="s">
        <v>42</v>
      </c>
      <c r="I74" s="34" t="s">
        <v>42</v>
      </c>
      <c r="J74" s="34" t="s">
        <v>42</v>
      </c>
      <c r="K74" s="34">
        <f>D74</f>
        <v>46.379999999999995</v>
      </c>
      <c r="L74" s="34">
        <v>0</v>
      </c>
      <c r="M74" s="34">
        <f>D74</f>
        <v>46.379999999999995</v>
      </c>
      <c r="N74" s="15"/>
      <c r="O74" s="41"/>
      <c r="P74" s="13">
        <f t="shared" si="5"/>
        <v>6.1012935759701818</v>
      </c>
      <c r="Q74" s="41"/>
      <c r="R74" s="34">
        <v>7.2</v>
      </c>
      <c r="S74" s="34">
        <v>0</v>
      </c>
      <c r="T74" s="33">
        <v>91.22</v>
      </c>
    </row>
    <row r="75" spans="1:21" ht="106.5" customHeight="1">
      <c r="A75" s="41" t="s">
        <v>185</v>
      </c>
      <c r="B75" s="34" t="s">
        <v>184</v>
      </c>
      <c r="C75" s="34" t="s">
        <v>177</v>
      </c>
      <c r="D75" s="34">
        <f>12.17*2+2*5.425+3*3.73</f>
        <v>46.379999999999995</v>
      </c>
      <c r="E75" s="34" t="s">
        <v>42</v>
      </c>
      <c r="F75" s="34" t="s">
        <v>42</v>
      </c>
      <c r="G75" s="34" t="s">
        <v>42</v>
      </c>
      <c r="H75" s="34" t="s">
        <v>42</v>
      </c>
      <c r="I75" s="34" t="s">
        <v>42</v>
      </c>
      <c r="J75" s="34" t="s">
        <v>42</v>
      </c>
      <c r="K75" s="34">
        <f>D75</f>
        <v>46.379999999999995</v>
      </c>
      <c r="L75" s="34">
        <v>0</v>
      </c>
      <c r="M75" s="34">
        <f>D75</f>
        <v>46.379999999999995</v>
      </c>
      <c r="N75" s="15"/>
      <c r="O75" s="41"/>
      <c r="P75" s="13">
        <f t="shared" si="5"/>
        <v>6.056147986942328</v>
      </c>
      <c r="Q75" s="41"/>
      <c r="R75" s="34">
        <v>10.9</v>
      </c>
      <c r="S75" s="34">
        <v>0</v>
      </c>
      <c r="T75" s="33">
        <v>91.9</v>
      </c>
    </row>
    <row r="76" spans="1:21" ht="108" customHeight="1">
      <c r="A76" s="42" t="s">
        <v>200</v>
      </c>
      <c r="B76" s="34" t="s">
        <v>183</v>
      </c>
      <c r="C76" s="34" t="s">
        <v>177</v>
      </c>
      <c r="D76" s="34">
        <f>12.17*2+2*5.425+3*3.73</f>
        <v>46.379999999999995</v>
      </c>
      <c r="E76" s="34" t="s">
        <v>42</v>
      </c>
      <c r="F76" s="34" t="s">
        <v>42</v>
      </c>
      <c r="G76" s="34" t="s">
        <v>42</v>
      </c>
      <c r="H76" s="34" t="s">
        <v>42</v>
      </c>
      <c r="I76" s="34" t="s">
        <v>42</v>
      </c>
      <c r="J76" s="34" t="s">
        <v>42</v>
      </c>
      <c r="K76" s="34">
        <f t="shared" si="6"/>
        <v>46.379999999999995</v>
      </c>
      <c r="L76" s="34">
        <v>0</v>
      </c>
      <c r="M76" s="34">
        <f t="shared" si="7"/>
        <v>46.379999999999995</v>
      </c>
      <c r="N76" s="15"/>
      <c r="O76" s="41"/>
      <c r="P76" s="13">
        <f t="shared" si="5"/>
        <v>20.946932630786598</v>
      </c>
      <c r="Q76" s="41"/>
      <c r="R76" s="34">
        <v>3.9</v>
      </c>
      <c r="S76" s="34">
        <v>0</v>
      </c>
      <c r="T76" s="34">
        <v>26.57</v>
      </c>
    </row>
    <row r="77" spans="1:21">
      <c r="A77" s="65" t="s">
        <v>67</v>
      </c>
      <c r="B77" s="65"/>
      <c r="C77" s="65"/>
      <c r="D77" s="41">
        <f>SUM(D68:D76)</f>
        <v>481.07400000000007</v>
      </c>
      <c r="E77" s="41" t="s">
        <v>42</v>
      </c>
      <c r="F77" s="41" t="s">
        <v>42</v>
      </c>
      <c r="G77" s="41"/>
      <c r="H77" s="41"/>
      <c r="I77" s="41"/>
      <c r="J77" s="41"/>
      <c r="K77" s="41">
        <f>SUM(K68:K76)</f>
        <v>481.07400000000007</v>
      </c>
      <c r="L77" s="41"/>
      <c r="M77" s="41">
        <f>SUM(M68:M76)</f>
        <v>481.07400000000007</v>
      </c>
      <c r="N77" s="15"/>
      <c r="O77" s="41"/>
      <c r="P77" s="13">
        <f t="shared" si="5"/>
        <v>11.3038731153319</v>
      </c>
      <c r="Q77" s="41"/>
      <c r="R77" s="41">
        <f>SUM(R68:R76)</f>
        <v>62.77</v>
      </c>
      <c r="S77" s="41"/>
      <c r="T77" s="41">
        <f>SUM(T68:T76)</f>
        <v>510.7</v>
      </c>
    </row>
    <row r="78" spans="1:21">
      <c r="A78" s="38" t="s">
        <v>129</v>
      </c>
      <c r="B78" s="65" t="s">
        <v>44</v>
      </c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</row>
    <row r="79" spans="1:21">
      <c r="A79" s="41"/>
      <c r="B79" s="41"/>
      <c r="C79" s="41"/>
      <c r="D79" s="41"/>
      <c r="E79" s="41" t="s">
        <v>42</v>
      </c>
      <c r="F79" s="41" t="s">
        <v>42</v>
      </c>
      <c r="G79" s="41" t="s">
        <v>42</v>
      </c>
      <c r="H79" s="41" t="s">
        <v>42</v>
      </c>
      <c r="I79" s="41" t="s">
        <v>42</v>
      </c>
      <c r="J79" s="41" t="s">
        <v>42</v>
      </c>
      <c r="K79" s="41"/>
      <c r="L79" s="41"/>
      <c r="M79" s="15"/>
      <c r="N79" s="15"/>
      <c r="O79" s="41"/>
      <c r="P79" s="41"/>
      <c r="Q79" s="41"/>
      <c r="R79" s="41"/>
      <c r="S79" s="41"/>
      <c r="T79" s="41"/>
    </row>
    <row r="80" spans="1:21">
      <c r="A80" s="65" t="s">
        <v>68</v>
      </c>
      <c r="B80" s="65"/>
      <c r="C80" s="65"/>
      <c r="D80" s="41"/>
      <c r="E80" s="41" t="s">
        <v>42</v>
      </c>
      <c r="F80" s="41" t="s">
        <v>42</v>
      </c>
      <c r="G80" s="41"/>
      <c r="H80" s="41"/>
      <c r="I80" s="41"/>
      <c r="J80" s="41"/>
      <c r="K80" s="41"/>
      <c r="L80" s="41"/>
      <c r="M80" s="15"/>
      <c r="N80" s="15"/>
      <c r="O80" s="41"/>
      <c r="P80" s="41"/>
      <c r="Q80" s="41"/>
      <c r="R80" s="41"/>
      <c r="S80" s="41"/>
      <c r="T80" s="41"/>
    </row>
    <row r="81" spans="1:20">
      <c r="A81" s="38" t="s">
        <v>130</v>
      </c>
      <c r="B81" s="65" t="s">
        <v>52</v>
      </c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</row>
    <row r="82" spans="1:20">
      <c r="A82" s="41"/>
      <c r="B82" s="41"/>
      <c r="C82" s="41"/>
      <c r="D82" s="41"/>
      <c r="E82" s="41" t="s">
        <v>42</v>
      </c>
      <c r="F82" s="41" t="s">
        <v>42</v>
      </c>
      <c r="G82" s="41" t="s">
        <v>42</v>
      </c>
      <c r="H82" s="41" t="s">
        <v>42</v>
      </c>
      <c r="I82" s="41" t="s">
        <v>42</v>
      </c>
      <c r="J82" s="41" t="s">
        <v>42</v>
      </c>
      <c r="K82" s="41"/>
      <c r="L82" s="41"/>
      <c r="M82" s="15"/>
      <c r="N82" s="15"/>
      <c r="O82" s="41"/>
      <c r="P82" s="41"/>
      <c r="Q82" s="41"/>
      <c r="R82" s="41"/>
      <c r="S82" s="41"/>
      <c r="T82" s="41"/>
    </row>
    <row r="83" spans="1:20">
      <c r="A83" s="65" t="s">
        <v>69</v>
      </c>
      <c r="B83" s="65"/>
      <c r="C83" s="65"/>
      <c r="D83" s="41"/>
      <c r="E83" s="41" t="s">
        <v>42</v>
      </c>
      <c r="F83" s="41" t="s">
        <v>42</v>
      </c>
      <c r="G83" s="41"/>
      <c r="H83" s="41"/>
      <c r="I83" s="41"/>
      <c r="J83" s="41"/>
      <c r="K83" s="41"/>
      <c r="L83" s="41"/>
      <c r="M83" s="15"/>
      <c r="N83" s="15"/>
      <c r="O83" s="41"/>
      <c r="P83" s="41"/>
      <c r="Q83" s="41"/>
      <c r="R83" s="41"/>
      <c r="S83" s="41"/>
      <c r="T83" s="41"/>
    </row>
    <row r="84" spans="1:20">
      <c r="A84" s="41"/>
      <c r="B84" s="41"/>
      <c r="C84" s="41"/>
      <c r="D84" s="15"/>
      <c r="E84" s="15"/>
      <c r="F84" s="15"/>
      <c r="G84" s="15"/>
      <c r="H84" s="15"/>
      <c r="I84" s="15"/>
      <c r="J84" s="15"/>
      <c r="K84" s="41"/>
      <c r="L84" s="41"/>
      <c r="M84" s="15"/>
      <c r="N84" s="15"/>
      <c r="O84" s="41"/>
      <c r="P84" s="15"/>
      <c r="Q84" s="15"/>
      <c r="R84" s="15"/>
      <c r="S84" s="15"/>
      <c r="T84" s="15"/>
    </row>
    <row r="85" spans="1:20">
      <c r="A85" s="38" t="s">
        <v>131</v>
      </c>
      <c r="B85" s="65" t="s">
        <v>54</v>
      </c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</row>
    <row r="86" spans="1:20">
      <c r="A86" s="8"/>
      <c r="B86" s="8"/>
      <c r="C86" s="8"/>
      <c r="D86" s="8"/>
      <c r="E86" s="8" t="s">
        <v>42</v>
      </c>
      <c r="F86" s="8" t="s">
        <v>42</v>
      </c>
      <c r="G86" s="8" t="s">
        <v>42</v>
      </c>
      <c r="H86" s="8" t="s">
        <v>42</v>
      </c>
      <c r="I86" s="8" t="s">
        <v>42</v>
      </c>
      <c r="J86" s="8" t="s">
        <v>42</v>
      </c>
      <c r="K86" s="8"/>
      <c r="L86" s="8"/>
      <c r="M86" s="9"/>
      <c r="N86" s="9"/>
      <c r="O86" s="8"/>
      <c r="P86" s="8"/>
      <c r="Q86" s="8"/>
      <c r="R86" s="8"/>
      <c r="S86" s="8"/>
      <c r="T86" s="8"/>
    </row>
    <row r="87" spans="1:20">
      <c r="A87" s="63" t="s">
        <v>70</v>
      </c>
      <c r="B87" s="63"/>
      <c r="C87" s="63"/>
      <c r="D87" s="8"/>
      <c r="E87" s="8" t="s">
        <v>42</v>
      </c>
      <c r="F87" s="8" t="s">
        <v>42</v>
      </c>
      <c r="G87" s="8"/>
      <c r="H87" s="8"/>
      <c r="I87" s="8"/>
      <c r="J87" s="8"/>
      <c r="K87" s="8"/>
      <c r="L87" s="8"/>
      <c r="M87" s="9"/>
      <c r="N87" s="9"/>
      <c r="O87" s="8"/>
      <c r="P87" s="8"/>
      <c r="Q87" s="8"/>
      <c r="R87" s="8"/>
      <c r="S87" s="8"/>
      <c r="T87" s="8"/>
    </row>
    <row r="88" spans="1:20">
      <c r="A88" s="10" t="s">
        <v>132</v>
      </c>
      <c r="B88" s="63" t="s">
        <v>46</v>
      </c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</row>
    <row r="89" spans="1:20">
      <c r="A89" s="8"/>
      <c r="B89" s="8"/>
      <c r="C89" s="8"/>
      <c r="D89" s="8"/>
      <c r="E89" s="8" t="s">
        <v>42</v>
      </c>
      <c r="F89" s="8" t="s">
        <v>42</v>
      </c>
      <c r="G89" s="8" t="s">
        <v>42</v>
      </c>
      <c r="H89" s="8" t="s">
        <v>42</v>
      </c>
      <c r="I89" s="8" t="s">
        <v>42</v>
      </c>
      <c r="J89" s="8" t="s">
        <v>42</v>
      </c>
      <c r="K89" s="8"/>
      <c r="L89" s="8"/>
      <c r="M89" s="9"/>
      <c r="N89" s="9"/>
      <c r="O89" s="8"/>
      <c r="P89" s="8"/>
      <c r="Q89" s="8"/>
      <c r="R89" s="8"/>
      <c r="S89" s="8"/>
      <c r="T89" s="8"/>
    </row>
    <row r="90" spans="1:20">
      <c r="A90" s="63" t="s">
        <v>71</v>
      </c>
      <c r="B90" s="63"/>
      <c r="C90" s="63"/>
      <c r="D90" s="8"/>
      <c r="E90" s="8" t="s">
        <v>42</v>
      </c>
      <c r="F90" s="8" t="s">
        <v>42</v>
      </c>
      <c r="G90" s="8"/>
      <c r="H90" s="8"/>
      <c r="I90" s="8"/>
      <c r="J90" s="8"/>
      <c r="K90" s="8"/>
      <c r="L90" s="8"/>
      <c r="M90" s="9"/>
      <c r="N90" s="9"/>
      <c r="O90" s="8"/>
      <c r="P90" s="8"/>
      <c r="Q90" s="8"/>
      <c r="R90" s="8"/>
      <c r="S90" s="8"/>
      <c r="T90" s="8"/>
    </row>
    <row r="91" spans="1:20">
      <c r="A91" s="63" t="s">
        <v>72</v>
      </c>
      <c r="B91" s="63"/>
      <c r="C91" s="63"/>
      <c r="D91" s="8">
        <f>D77+D80+D83+D87+D90</f>
        <v>481.07400000000007</v>
      </c>
      <c r="E91" s="8" t="s">
        <v>42</v>
      </c>
      <c r="F91" s="8" t="s">
        <v>42</v>
      </c>
      <c r="G91" s="8"/>
      <c r="H91" s="8"/>
      <c r="I91" s="8"/>
      <c r="J91" s="8"/>
      <c r="K91" s="16">
        <f>K77+K80+K83+K87+K90</f>
        <v>481.07400000000007</v>
      </c>
      <c r="L91" s="29">
        <f>L77+L80+L83+L87+L90</f>
        <v>0</v>
      </c>
      <c r="M91" s="16">
        <f>M77+M80+M83+M87+M90</f>
        <v>481.07400000000007</v>
      </c>
      <c r="N91" s="9"/>
      <c r="O91" s="8"/>
      <c r="P91" s="13">
        <f>D91/T91*12</f>
        <v>11.3038731153319</v>
      </c>
      <c r="Q91" s="8"/>
      <c r="R91" s="16">
        <f>R77+R80+R83+R87+R90</f>
        <v>62.77</v>
      </c>
      <c r="S91" s="8"/>
      <c r="T91" s="16">
        <f>T77+T80+T83+T87+T90</f>
        <v>510.7</v>
      </c>
    </row>
    <row r="92" spans="1:20">
      <c r="A92" s="64" t="s">
        <v>73</v>
      </c>
      <c r="B92" s="64"/>
      <c r="C92" s="64"/>
      <c r="D92" s="17">
        <f>D65+D91</f>
        <v>481.07400000000007</v>
      </c>
      <c r="E92" s="6" t="s">
        <v>42</v>
      </c>
      <c r="F92" s="6" t="s">
        <v>42</v>
      </c>
      <c r="G92" s="8"/>
      <c r="H92" s="8"/>
      <c r="I92" s="8"/>
      <c r="J92" s="8"/>
      <c r="K92" s="17">
        <f>K65+K91</f>
        <v>481.07400000000007</v>
      </c>
      <c r="L92" s="30">
        <f>L65+L91</f>
        <v>0</v>
      </c>
      <c r="M92" s="17">
        <f>M65+M91</f>
        <v>481.07400000000007</v>
      </c>
      <c r="N92" s="9"/>
      <c r="O92" s="8"/>
      <c r="P92" s="13">
        <f>D92/T92*12</f>
        <v>11.3038731153319</v>
      </c>
      <c r="Q92" s="8"/>
      <c r="R92" s="17">
        <f>R65+R91</f>
        <v>62.77</v>
      </c>
      <c r="S92" s="8"/>
      <c r="T92" s="17">
        <f>T65+T91</f>
        <v>510.7</v>
      </c>
    </row>
    <row r="93" spans="1:20">
      <c r="A93" s="6" t="s">
        <v>74</v>
      </c>
      <c r="B93" s="64" t="s">
        <v>75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</row>
    <row r="94" spans="1:20">
      <c r="A94" s="11" t="s">
        <v>133</v>
      </c>
      <c r="B94" s="64" t="s">
        <v>76</v>
      </c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</row>
    <row r="95" spans="1:20">
      <c r="A95" s="10" t="s">
        <v>134</v>
      </c>
      <c r="B95" s="63" t="s">
        <v>41</v>
      </c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</row>
    <row r="96" spans="1:20">
      <c r="A96" s="8"/>
      <c r="B96" s="8"/>
      <c r="C96" s="8"/>
      <c r="D96" s="8"/>
      <c r="E96" s="8" t="s">
        <v>42</v>
      </c>
      <c r="F96" s="8" t="s">
        <v>42</v>
      </c>
      <c r="G96" s="8" t="s">
        <v>42</v>
      </c>
      <c r="H96" s="8" t="s">
        <v>42</v>
      </c>
      <c r="I96" s="8" t="s">
        <v>42</v>
      </c>
      <c r="J96" s="8" t="s">
        <v>42</v>
      </c>
      <c r="K96" s="8"/>
      <c r="L96" s="8"/>
      <c r="M96" s="9"/>
      <c r="N96" s="9"/>
      <c r="O96" s="8"/>
      <c r="P96" s="8"/>
      <c r="Q96" s="8"/>
      <c r="R96" s="8"/>
      <c r="S96" s="8"/>
      <c r="T96" s="8"/>
    </row>
    <row r="97" spans="1:20">
      <c r="A97" s="63" t="s">
        <v>77</v>
      </c>
      <c r="B97" s="63"/>
      <c r="C97" s="63"/>
      <c r="D97" s="8"/>
      <c r="E97" s="8" t="s">
        <v>42</v>
      </c>
      <c r="F97" s="8" t="s">
        <v>42</v>
      </c>
      <c r="G97" s="8"/>
      <c r="H97" s="8"/>
      <c r="I97" s="8"/>
      <c r="J97" s="8"/>
      <c r="K97" s="8"/>
      <c r="L97" s="8"/>
      <c r="M97" s="9"/>
      <c r="N97" s="9"/>
      <c r="O97" s="8"/>
      <c r="P97" s="8"/>
      <c r="Q97" s="8"/>
      <c r="R97" s="8"/>
      <c r="S97" s="8"/>
      <c r="T97" s="8"/>
    </row>
    <row r="98" spans="1:20">
      <c r="A98" s="10" t="s">
        <v>135</v>
      </c>
      <c r="B98" s="63" t="s">
        <v>44</v>
      </c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</row>
    <row r="99" spans="1:20">
      <c r="A99" s="8"/>
      <c r="B99" s="8"/>
      <c r="C99" s="8"/>
      <c r="D99" s="8"/>
      <c r="E99" s="8" t="s">
        <v>42</v>
      </c>
      <c r="F99" s="8" t="s">
        <v>42</v>
      </c>
      <c r="G99" s="8" t="s">
        <v>42</v>
      </c>
      <c r="H99" s="8" t="s">
        <v>42</v>
      </c>
      <c r="I99" s="8" t="s">
        <v>42</v>
      </c>
      <c r="J99" s="8" t="s">
        <v>42</v>
      </c>
      <c r="K99" s="8"/>
      <c r="L99" s="8"/>
      <c r="M99" s="9"/>
      <c r="N99" s="9"/>
      <c r="O99" s="8"/>
      <c r="P99" s="8"/>
      <c r="Q99" s="8"/>
      <c r="R99" s="8"/>
      <c r="S99" s="8"/>
      <c r="T99" s="8"/>
    </row>
    <row r="100" spans="1:20">
      <c r="A100" s="63" t="s">
        <v>78</v>
      </c>
      <c r="B100" s="63"/>
      <c r="C100" s="63"/>
      <c r="D100" s="8"/>
      <c r="E100" s="8" t="s">
        <v>42</v>
      </c>
      <c r="F100" s="8" t="s">
        <v>42</v>
      </c>
      <c r="G100" s="8"/>
      <c r="H100" s="8"/>
      <c r="I100" s="8"/>
      <c r="J100" s="8"/>
      <c r="K100" s="8"/>
      <c r="L100" s="8"/>
      <c r="M100" s="9"/>
      <c r="N100" s="9"/>
      <c r="O100" s="8"/>
      <c r="P100" s="8"/>
      <c r="Q100" s="8"/>
      <c r="R100" s="8"/>
      <c r="S100" s="8"/>
      <c r="T100" s="8"/>
    </row>
    <row r="101" spans="1:20">
      <c r="A101" s="10" t="s">
        <v>136</v>
      </c>
      <c r="B101" s="63" t="s">
        <v>46</v>
      </c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</row>
    <row r="102" spans="1:20">
      <c r="A102" s="8"/>
      <c r="B102" s="8"/>
      <c r="C102" s="8"/>
      <c r="D102" s="8"/>
      <c r="E102" s="8" t="s">
        <v>42</v>
      </c>
      <c r="F102" s="8" t="s">
        <v>42</v>
      </c>
      <c r="G102" s="8" t="s">
        <v>42</v>
      </c>
      <c r="H102" s="8" t="s">
        <v>42</v>
      </c>
      <c r="I102" s="8" t="s">
        <v>42</v>
      </c>
      <c r="J102" s="8" t="s">
        <v>42</v>
      </c>
      <c r="K102" s="8"/>
      <c r="L102" s="8"/>
      <c r="M102" s="9"/>
      <c r="N102" s="9"/>
      <c r="O102" s="8"/>
      <c r="P102" s="8"/>
      <c r="Q102" s="8"/>
      <c r="R102" s="8"/>
      <c r="S102" s="8"/>
      <c r="T102" s="8"/>
    </row>
    <row r="103" spans="1:20">
      <c r="A103" s="63" t="s">
        <v>79</v>
      </c>
      <c r="B103" s="63"/>
      <c r="C103" s="63"/>
      <c r="D103" s="8"/>
      <c r="E103" s="8" t="s">
        <v>42</v>
      </c>
      <c r="F103" s="8" t="s">
        <v>42</v>
      </c>
      <c r="G103" s="8"/>
      <c r="H103" s="8"/>
      <c r="I103" s="8"/>
      <c r="J103" s="8"/>
      <c r="K103" s="8"/>
      <c r="L103" s="8"/>
      <c r="M103" s="9"/>
      <c r="N103" s="9"/>
      <c r="O103" s="8"/>
      <c r="P103" s="8"/>
      <c r="Q103" s="8"/>
      <c r="R103" s="8"/>
      <c r="S103" s="8"/>
      <c r="T103" s="8"/>
    </row>
    <row r="104" spans="1:20">
      <c r="A104" s="63" t="s">
        <v>80</v>
      </c>
      <c r="B104" s="63"/>
      <c r="C104" s="63"/>
      <c r="D104" s="8"/>
      <c r="E104" s="8" t="s">
        <v>42</v>
      </c>
      <c r="F104" s="8" t="s">
        <v>42</v>
      </c>
      <c r="G104" s="8"/>
      <c r="H104" s="8"/>
      <c r="I104" s="8"/>
      <c r="J104" s="8"/>
      <c r="K104" s="8"/>
      <c r="L104" s="8"/>
      <c r="M104" s="9"/>
      <c r="N104" s="9"/>
      <c r="O104" s="8"/>
      <c r="P104" s="8"/>
      <c r="Q104" s="8"/>
      <c r="R104" s="8"/>
      <c r="S104" s="8"/>
      <c r="T104" s="8"/>
    </row>
    <row r="105" spans="1:20">
      <c r="A105" s="11" t="s">
        <v>137</v>
      </c>
      <c r="B105" s="64" t="s">
        <v>49</v>
      </c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</row>
    <row r="106" spans="1:20">
      <c r="A106" s="10" t="s">
        <v>138</v>
      </c>
      <c r="B106" s="63" t="s">
        <v>41</v>
      </c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</row>
    <row r="107" spans="1:20">
      <c r="A107" s="8"/>
      <c r="B107" s="8"/>
      <c r="C107" s="8"/>
      <c r="D107" s="8"/>
      <c r="E107" s="8" t="s">
        <v>42</v>
      </c>
      <c r="F107" s="8" t="s">
        <v>42</v>
      </c>
      <c r="G107" s="8" t="s">
        <v>42</v>
      </c>
      <c r="H107" s="8" t="s">
        <v>42</v>
      </c>
      <c r="I107" s="8" t="s">
        <v>42</v>
      </c>
      <c r="J107" s="8" t="s">
        <v>42</v>
      </c>
      <c r="K107" s="8"/>
      <c r="L107" s="8"/>
      <c r="M107" s="9"/>
      <c r="N107" s="9"/>
      <c r="O107" s="8"/>
      <c r="P107" s="8"/>
      <c r="Q107" s="8"/>
      <c r="R107" s="8"/>
      <c r="S107" s="8"/>
      <c r="T107" s="8"/>
    </row>
    <row r="108" spans="1:20">
      <c r="A108" s="63" t="s">
        <v>81</v>
      </c>
      <c r="B108" s="63"/>
      <c r="C108" s="63"/>
      <c r="D108" s="8"/>
      <c r="E108" s="8" t="s">
        <v>42</v>
      </c>
      <c r="F108" s="8" t="s">
        <v>42</v>
      </c>
      <c r="G108" s="8"/>
      <c r="H108" s="8"/>
      <c r="I108" s="8"/>
      <c r="J108" s="8"/>
      <c r="K108" s="8"/>
      <c r="L108" s="8"/>
      <c r="M108" s="9"/>
      <c r="N108" s="9"/>
      <c r="O108" s="8"/>
      <c r="P108" s="8"/>
      <c r="Q108" s="8"/>
      <c r="R108" s="8"/>
      <c r="S108" s="8"/>
      <c r="T108" s="8"/>
    </row>
    <row r="109" spans="1:20">
      <c r="A109" s="10" t="s">
        <v>139</v>
      </c>
      <c r="B109" s="63" t="s">
        <v>44</v>
      </c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</row>
    <row r="110" spans="1:20">
      <c r="A110" s="8"/>
      <c r="B110" s="8"/>
      <c r="C110" s="8"/>
      <c r="D110" s="8"/>
      <c r="E110" s="8" t="s">
        <v>42</v>
      </c>
      <c r="F110" s="8" t="s">
        <v>42</v>
      </c>
      <c r="G110" s="8" t="s">
        <v>42</v>
      </c>
      <c r="H110" s="8" t="s">
        <v>42</v>
      </c>
      <c r="I110" s="8" t="s">
        <v>42</v>
      </c>
      <c r="J110" s="8" t="s">
        <v>42</v>
      </c>
      <c r="K110" s="8"/>
      <c r="L110" s="8"/>
      <c r="M110" s="9"/>
      <c r="N110" s="9"/>
      <c r="O110" s="8"/>
      <c r="P110" s="8"/>
      <c r="Q110" s="8"/>
      <c r="R110" s="8"/>
      <c r="S110" s="8"/>
      <c r="T110" s="8"/>
    </row>
    <row r="111" spans="1:20">
      <c r="A111" s="63" t="s">
        <v>82</v>
      </c>
      <c r="B111" s="63"/>
      <c r="C111" s="63"/>
      <c r="D111" s="8"/>
      <c r="E111" s="8" t="s">
        <v>42</v>
      </c>
      <c r="F111" s="8" t="s">
        <v>42</v>
      </c>
      <c r="G111" s="8"/>
      <c r="H111" s="8"/>
      <c r="I111" s="8"/>
      <c r="J111" s="8"/>
      <c r="K111" s="8"/>
      <c r="L111" s="8"/>
      <c r="M111" s="9"/>
      <c r="N111" s="9"/>
      <c r="O111" s="8"/>
      <c r="P111" s="8"/>
      <c r="Q111" s="8"/>
      <c r="R111" s="8"/>
      <c r="S111" s="8"/>
      <c r="T111" s="8"/>
    </row>
    <row r="112" spans="1:20">
      <c r="A112" s="10" t="s">
        <v>140</v>
      </c>
      <c r="B112" s="63" t="s">
        <v>52</v>
      </c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</row>
    <row r="113" spans="1:20">
      <c r="A113" s="8"/>
      <c r="B113" s="8"/>
      <c r="C113" s="8"/>
      <c r="D113" s="8"/>
      <c r="E113" s="8" t="s">
        <v>42</v>
      </c>
      <c r="F113" s="8" t="s">
        <v>42</v>
      </c>
      <c r="G113" s="8" t="s">
        <v>42</v>
      </c>
      <c r="H113" s="8" t="s">
        <v>42</v>
      </c>
      <c r="I113" s="8" t="s">
        <v>42</v>
      </c>
      <c r="J113" s="8" t="s">
        <v>42</v>
      </c>
      <c r="K113" s="8"/>
      <c r="L113" s="8"/>
      <c r="M113" s="9"/>
      <c r="N113" s="9"/>
      <c r="O113" s="8"/>
      <c r="P113" s="8"/>
      <c r="Q113" s="8"/>
      <c r="R113" s="8"/>
      <c r="S113" s="8"/>
      <c r="T113" s="8"/>
    </row>
    <row r="114" spans="1:20">
      <c r="A114" s="63" t="s">
        <v>83</v>
      </c>
      <c r="B114" s="63"/>
      <c r="C114" s="63"/>
      <c r="D114" s="8"/>
      <c r="E114" s="8" t="s">
        <v>42</v>
      </c>
      <c r="F114" s="8" t="s">
        <v>42</v>
      </c>
      <c r="G114" s="8"/>
      <c r="H114" s="8"/>
      <c r="I114" s="8"/>
      <c r="J114" s="8"/>
      <c r="K114" s="8"/>
      <c r="L114" s="8"/>
      <c r="M114" s="9"/>
      <c r="N114" s="9"/>
      <c r="O114" s="8"/>
      <c r="P114" s="8"/>
      <c r="Q114" s="8"/>
      <c r="R114" s="8"/>
      <c r="S114" s="8"/>
      <c r="T114" s="8"/>
    </row>
    <row r="115" spans="1:20">
      <c r="A115" s="10" t="s">
        <v>141</v>
      </c>
      <c r="B115" s="63" t="s">
        <v>54</v>
      </c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</row>
    <row r="116" spans="1:20">
      <c r="A116" s="8"/>
      <c r="B116" s="8"/>
      <c r="C116" s="8"/>
      <c r="D116" s="8"/>
      <c r="E116" s="8" t="s">
        <v>42</v>
      </c>
      <c r="F116" s="8" t="s">
        <v>42</v>
      </c>
      <c r="G116" s="8" t="s">
        <v>42</v>
      </c>
      <c r="H116" s="8" t="s">
        <v>42</v>
      </c>
      <c r="I116" s="8" t="s">
        <v>42</v>
      </c>
      <c r="J116" s="8" t="s">
        <v>42</v>
      </c>
      <c r="K116" s="8"/>
      <c r="L116" s="8"/>
      <c r="M116" s="9"/>
      <c r="N116" s="9"/>
      <c r="O116" s="8"/>
      <c r="P116" s="8"/>
      <c r="Q116" s="8"/>
      <c r="R116" s="8"/>
      <c r="S116" s="8"/>
      <c r="T116" s="8"/>
    </row>
    <row r="117" spans="1:20">
      <c r="A117" s="63" t="s">
        <v>84</v>
      </c>
      <c r="B117" s="63"/>
      <c r="C117" s="63"/>
      <c r="D117" s="8"/>
      <c r="E117" s="8" t="s">
        <v>42</v>
      </c>
      <c r="F117" s="8" t="s">
        <v>42</v>
      </c>
      <c r="G117" s="8"/>
      <c r="H117" s="8"/>
      <c r="I117" s="8"/>
      <c r="J117" s="8"/>
      <c r="K117" s="8"/>
      <c r="L117" s="8"/>
      <c r="M117" s="9"/>
      <c r="N117" s="9"/>
      <c r="O117" s="8"/>
      <c r="P117" s="8"/>
      <c r="Q117" s="8"/>
      <c r="R117" s="8"/>
      <c r="S117" s="8"/>
      <c r="T117" s="8"/>
    </row>
    <row r="118" spans="1:20">
      <c r="A118" s="10" t="s">
        <v>142</v>
      </c>
      <c r="B118" s="63" t="s">
        <v>46</v>
      </c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</row>
    <row r="119" spans="1:20">
      <c r="A119" s="8"/>
      <c r="B119" s="8"/>
      <c r="C119" s="8"/>
      <c r="D119" s="8"/>
      <c r="E119" s="8" t="s">
        <v>42</v>
      </c>
      <c r="F119" s="8" t="s">
        <v>42</v>
      </c>
      <c r="G119" s="8" t="s">
        <v>42</v>
      </c>
      <c r="H119" s="8" t="s">
        <v>42</v>
      </c>
      <c r="I119" s="8" t="s">
        <v>42</v>
      </c>
      <c r="J119" s="8" t="s">
        <v>42</v>
      </c>
      <c r="K119" s="8"/>
      <c r="L119" s="8"/>
      <c r="M119" s="9"/>
      <c r="N119" s="9"/>
      <c r="O119" s="8"/>
      <c r="P119" s="8"/>
      <c r="Q119" s="8"/>
      <c r="R119" s="8"/>
      <c r="S119" s="8"/>
      <c r="T119" s="8"/>
    </row>
    <row r="120" spans="1:20">
      <c r="A120" s="63" t="s">
        <v>85</v>
      </c>
      <c r="B120" s="63"/>
      <c r="C120" s="63"/>
      <c r="D120" s="8"/>
      <c r="E120" s="8" t="s">
        <v>42</v>
      </c>
      <c r="F120" s="8" t="s">
        <v>42</v>
      </c>
      <c r="G120" s="8"/>
      <c r="H120" s="8"/>
      <c r="I120" s="8"/>
      <c r="J120" s="8"/>
      <c r="K120" s="8"/>
      <c r="L120" s="8"/>
      <c r="M120" s="9"/>
      <c r="N120" s="9"/>
      <c r="O120" s="8"/>
      <c r="P120" s="8"/>
      <c r="Q120" s="8"/>
      <c r="R120" s="8"/>
      <c r="S120" s="8"/>
      <c r="T120" s="8"/>
    </row>
    <row r="121" spans="1:20">
      <c r="A121" s="63" t="s">
        <v>86</v>
      </c>
      <c r="B121" s="63"/>
      <c r="C121" s="63"/>
      <c r="D121" s="8"/>
      <c r="E121" s="8" t="s">
        <v>42</v>
      </c>
      <c r="F121" s="8" t="s">
        <v>42</v>
      </c>
      <c r="G121" s="8"/>
      <c r="H121" s="8"/>
      <c r="I121" s="8"/>
      <c r="J121" s="8"/>
      <c r="K121" s="8"/>
      <c r="L121" s="8"/>
      <c r="M121" s="9"/>
      <c r="N121" s="9"/>
      <c r="O121" s="8"/>
      <c r="P121" s="8"/>
      <c r="Q121" s="8"/>
      <c r="R121" s="8"/>
      <c r="S121" s="8"/>
      <c r="T121" s="8"/>
    </row>
    <row r="122" spans="1:20">
      <c r="A122" s="64" t="s">
        <v>87</v>
      </c>
      <c r="B122" s="64"/>
      <c r="C122" s="64"/>
      <c r="D122" s="8"/>
      <c r="E122" s="8" t="s">
        <v>42</v>
      </c>
      <c r="F122" s="8" t="s">
        <v>42</v>
      </c>
      <c r="G122" s="8"/>
      <c r="H122" s="8"/>
      <c r="I122" s="8"/>
      <c r="J122" s="8"/>
      <c r="K122" s="8"/>
      <c r="L122" s="8"/>
      <c r="M122" s="9"/>
      <c r="N122" s="9"/>
      <c r="O122" s="8"/>
      <c r="P122" s="8"/>
      <c r="Q122" s="8"/>
      <c r="R122" s="8"/>
      <c r="S122" s="8"/>
      <c r="T122" s="8"/>
    </row>
    <row r="123" spans="1:20">
      <c r="A123" s="6" t="s">
        <v>89</v>
      </c>
      <c r="B123" s="64" t="s">
        <v>90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</row>
    <row r="124" spans="1:20">
      <c r="A124" s="11" t="s">
        <v>143</v>
      </c>
      <c r="B124" s="64" t="s">
        <v>76</v>
      </c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</row>
    <row r="125" spans="1:20">
      <c r="A125" s="10" t="s">
        <v>144</v>
      </c>
      <c r="B125" s="63" t="s">
        <v>41</v>
      </c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</row>
    <row r="126" spans="1:20">
      <c r="A126" s="8"/>
      <c r="B126" s="8"/>
      <c r="C126" s="8"/>
      <c r="D126" s="8"/>
      <c r="E126" s="8" t="s">
        <v>42</v>
      </c>
      <c r="F126" s="8" t="s">
        <v>42</v>
      </c>
      <c r="G126" s="8" t="s">
        <v>42</v>
      </c>
      <c r="H126" s="8" t="s">
        <v>42</v>
      </c>
      <c r="I126" s="8" t="s">
        <v>42</v>
      </c>
      <c r="J126" s="8" t="s">
        <v>42</v>
      </c>
      <c r="K126" s="8"/>
      <c r="L126" s="8"/>
      <c r="M126" s="9"/>
      <c r="N126" s="9"/>
      <c r="O126" s="8"/>
      <c r="P126" s="8"/>
      <c r="Q126" s="8"/>
      <c r="R126" s="8"/>
      <c r="S126" s="8"/>
      <c r="T126" s="8"/>
    </row>
    <row r="127" spans="1:20">
      <c r="A127" s="63" t="s">
        <v>91</v>
      </c>
      <c r="B127" s="63"/>
      <c r="C127" s="63"/>
      <c r="D127" s="8"/>
      <c r="E127" s="8" t="s">
        <v>42</v>
      </c>
      <c r="F127" s="8" t="s">
        <v>42</v>
      </c>
      <c r="G127" s="8"/>
      <c r="H127" s="8"/>
      <c r="I127" s="8"/>
      <c r="J127" s="8"/>
      <c r="K127" s="8"/>
      <c r="L127" s="8"/>
      <c r="M127" s="9"/>
      <c r="N127" s="9"/>
      <c r="O127" s="8"/>
      <c r="P127" s="8"/>
      <c r="Q127" s="8"/>
      <c r="R127" s="8"/>
      <c r="S127" s="8"/>
      <c r="T127" s="8"/>
    </row>
    <row r="128" spans="1:20">
      <c r="A128" s="10" t="s">
        <v>145</v>
      </c>
      <c r="B128" s="63" t="s">
        <v>44</v>
      </c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</row>
    <row r="129" spans="1:24" ht="76.5">
      <c r="A129" s="21" t="s">
        <v>186</v>
      </c>
      <c r="B129" s="21" t="s">
        <v>187</v>
      </c>
      <c r="C129" s="21" t="s">
        <v>188</v>
      </c>
      <c r="D129" s="20">
        <v>36.36</v>
      </c>
      <c r="E129" s="20" t="s">
        <v>42</v>
      </c>
      <c r="F129" s="20" t="s">
        <v>42</v>
      </c>
      <c r="G129" s="20" t="s">
        <v>42</v>
      </c>
      <c r="H129" s="20" t="s">
        <v>42</v>
      </c>
      <c r="I129" s="20" t="s">
        <v>42</v>
      </c>
      <c r="J129" s="20" t="s">
        <v>42</v>
      </c>
      <c r="K129" s="20">
        <f>D129</f>
        <v>36.36</v>
      </c>
      <c r="L129" s="20">
        <v>0</v>
      </c>
      <c r="M129" s="20">
        <f>D129</f>
        <v>36.36</v>
      </c>
      <c r="N129" s="14"/>
      <c r="O129" s="20"/>
      <c r="P129" s="23">
        <f>D129/T129*12</f>
        <v>7.9765996343692871</v>
      </c>
      <c r="Q129" s="20"/>
      <c r="R129" s="20">
        <v>4.4000000000000004</v>
      </c>
      <c r="S129" s="20"/>
      <c r="T129" s="20">
        <v>54.7</v>
      </c>
    </row>
    <row r="130" spans="1:24" ht="77.25" customHeight="1">
      <c r="A130" s="21" t="s">
        <v>192</v>
      </c>
      <c r="B130" s="21" t="s">
        <v>193</v>
      </c>
      <c r="C130" s="21" t="s">
        <v>194</v>
      </c>
      <c r="D130" s="20">
        <v>51.6</v>
      </c>
      <c r="E130" s="20" t="s">
        <v>42</v>
      </c>
      <c r="F130" s="20" t="s">
        <v>42</v>
      </c>
      <c r="G130" s="20" t="s">
        <v>42</v>
      </c>
      <c r="H130" s="20" t="s">
        <v>42</v>
      </c>
      <c r="I130" s="20" t="s">
        <v>42</v>
      </c>
      <c r="J130" s="20" t="s">
        <v>42</v>
      </c>
      <c r="K130" s="20">
        <f>D130</f>
        <v>51.6</v>
      </c>
      <c r="L130" s="20">
        <v>0</v>
      </c>
      <c r="M130" s="20">
        <f>D130</f>
        <v>51.6</v>
      </c>
      <c r="N130" s="14"/>
      <c r="O130" s="20"/>
      <c r="P130" s="23">
        <f>D130/T130*12</f>
        <v>4.8488645262333598</v>
      </c>
      <c r="Q130" s="20"/>
      <c r="R130" s="20">
        <v>10.4</v>
      </c>
      <c r="S130" s="20"/>
      <c r="T130" s="20">
        <v>127.7</v>
      </c>
    </row>
    <row r="131" spans="1:24">
      <c r="A131" s="63" t="s">
        <v>92</v>
      </c>
      <c r="B131" s="63"/>
      <c r="C131" s="63"/>
      <c r="D131" s="21">
        <f>SUM(D129:D130)</f>
        <v>87.960000000000008</v>
      </c>
      <c r="E131" s="21" t="s">
        <v>42</v>
      </c>
      <c r="F131" s="21" t="s">
        <v>42</v>
      </c>
      <c r="G131" s="21"/>
      <c r="H131" s="21"/>
      <c r="I131" s="21"/>
      <c r="J131" s="21"/>
      <c r="K131" s="21">
        <f>SUM(K129:K130)</f>
        <v>87.960000000000008</v>
      </c>
      <c r="L131" s="21">
        <f>SUM(L129:L130)</f>
        <v>0</v>
      </c>
      <c r="M131" s="21">
        <f>SUM(M129:M130)</f>
        <v>87.960000000000008</v>
      </c>
      <c r="N131" s="9"/>
      <c r="O131" s="21"/>
      <c r="P131" s="23">
        <f>D131/T131*12</f>
        <v>5.7868421052631582</v>
      </c>
      <c r="Q131" s="21"/>
      <c r="R131" s="21">
        <f>SUM(R129:R130)</f>
        <v>14.8</v>
      </c>
      <c r="S131" s="25"/>
      <c r="T131" s="21">
        <f>SUM(T129:T130)</f>
        <v>182.4</v>
      </c>
      <c r="X131" s="22"/>
    </row>
    <row r="132" spans="1:24">
      <c r="A132" s="10" t="s">
        <v>146</v>
      </c>
      <c r="B132" s="63" t="s">
        <v>46</v>
      </c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</row>
    <row r="133" spans="1:24">
      <c r="A133" s="8"/>
      <c r="B133" s="8"/>
      <c r="C133" s="8"/>
      <c r="D133" s="8"/>
      <c r="E133" s="8" t="s">
        <v>42</v>
      </c>
      <c r="F133" s="8" t="s">
        <v>42</v>
      </c>
      <c r="G133" s="8" t="s">
        <v>42</v>
      </c>
      <c r="H133" s="8" t="s">
        <v>42</v>
      </c>
      <c r="I133" s="8" t="s">
        <v>42</v>
      </c>
      <c r="J133" s="8" t="s">
        <v>42</v>
      </c>
      <c r="K133" s="8"/>
      <c r="L133" s="8"/>
      <c r="M133" s="9"/>
      <c r="N133" s="9"/>
      <c r="O133" s="8"/>
      <c r="P133" s="8"/>
      <c r="Q133" s="8"/>
      <c r="R133" s="8"/>
      <c r="S133" s="8"/>
      <c r="T133" s="8"/>
    </row>
    <row r="134" spans="1:24">
      <c r="A134" s="63" t="s">
        <v>93</v>
      </c>
      <c r="B134" s="63"/>
      <c r="C134" s="63"/>
      <c r="D134" s="8"/>
      <c r="E134" s="8" t="s">
        <v>42</v>
      </c>
      <c r="F134" s="8" t="s">
        <v>42</v>
      </c>
      <c r="G134" s="8"/>
      <c r="H134" s="8"/>
      <c r="I134" s="8"/>
      <c r="J134" s="8"/>
      <c r="K134" s="8"/>
      <c r="L134" s="8"/>
      <c r="M134" s="9"/>
      <c r="N134" s="9"/>
      <c r="O134" s="8"/>
      <c r="P134" s="8"/>
      <c r="Q134" s="8"/>
      <c r="R134" s="8"/>
      <c r="S134" s="8"/>
      <c r="T134" s="8"/>
    </row>
    <row r="135" spans="1:24">
      <c r="A135" s="63" t="s">
        <v>94</v>
      </c>
      <c r="B135" s="63"/>
      <c r="C135" s="63"/>
      <c r="D135" s="22">
        <f>D131+D134</f>
        <v>87.960000000000008</v>
      </c>
      <c r="E135" s="22" t="s">
        <v>42</v>
      </c>
      <c r="F135" s="22" t="s">
        <v>42</v>
      </c>
      <c r="G135" s="22"/>
      <c r="H135" s="22"/>
      <c r="I135" s="22"/>
      <c r="J135" s="22"/>
      <c r="K135" s="22">
        <f>K131+K134</f>
        <v>87.960000000000008</v>
      </c>
      <c r="L135" s="22">
        <f>L131+L134</f>
        <v>0</v>
      </c>
      <c r="M135" s="22">
        <f>M131+M134</f>
        <v>87.960000000000008</v>
      </c>
      <c r="N135" s="24"/>
      <c r="O135" s="22"/>
      <c r="P135" s="13">
        <f>D135/T135*12</f>
        <v>5.7868421052631582</v>
      </c>
      <c r="Q135" s="22"/>
      <c r="R135" s="22">
        <f>R131+R134</f>
        <v>14.8</v>
      </c>
      <c r="S135" s="22">
        <f>S131+S134</f>
        <v>0</v>
      </c>
      <c r="T135" s="22">
        <f>T131+T134</f>
        <v>182.4</v>
      </c>
    </row>
    <row r="136" spans="1:24">
      <c r="A136" s="11" t="s">
        <v>147</v>
      </c>
      <c r="B136" s="64" t="s">
        <v>49</v>
      </c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</row>
    <row r="137" spans="1:24">
      <c r="A137" s="8"/>
      <c r="B137" s="8"/>
      <c r="C137" s="8"/>
      <c r="D137" s="8"/>
      <c r="E137" s="8" t="s">
        <v>42</v>
      </c>
      <c r="F137" s="8" t="s">
        <v>42</v>
      </c>
      <c r="G137" s="8" t="s">
        <v>42</v>
      </c>
      <c r="H137" s="8" t="s">
        <v>42</v>
      </c>
      <c r="I137" s="8" t="s">
        <v>42</v>
      </c>
      <c r="J137" s="8" t="s">
        <v>42</v>
      </c>
      <c r="K137" s="8"/>
      <c r="L137" s="8"/>
      <c r="M137" s="9"/>
      <c r="N137" s="9"/>
      <c r="O137" s="8"/>
      <c r="P137" s="8"/>
      <c r="Q137" s="8"/>
      <c r="R137" s="8"/>
      <c r="S137" s="8"/>
      <c r="T137" s="8"/>
    </row>
    <row r="138" spans="1:24">
      <c r="A138" s="63" t="s">
        <v>95</v>
      </c>
      <c r="B138" s="63"/>
      <c r="C138" s="63"/>
      <c r="D138" s="8"/>
      <c r="E138" s="8" t="s">
        <v>42</v>
      </c>
      <c r="F138" s="8" t="s">
        <v>42</v>
      </c>
      <c r="G138" s="8"/>
      <c r="H138" s="8"/>
      <c r="I138" s="8"/>
      <c r="J138" s="8"/>
      <c r="K138" s="8"/>
      <c r="L138" s="8"/>
      <c r="M138" s="9"/>
      <c r="N138" s="9"/>
      <c r="O138" s="8"/>
      <c r="P138" s="8"/>
      <c r="Q138" s="8"/>
      <c r="R138" s="8"/>
      <c r="S138" s="8"/>
      <c r="T138" s="8"/>
    </row>
    <row r="139" spans="1:24">
      <c r="A139" s="10" t="s">
        <v>148</v>
      </c>
      <c r="B139" s="63" t="s">
        <v>44</v>
      </c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</row>
    <row r="140" spans="1:24">
      <c r="A140" s="8"/>
      <c r="B140" s="8"/>
      <c r="C140" s="8"/>
      <c r="D140" s="8"/>
      <c r="E140" s="8" t="s">
        <v>42</v>
      </c>
      <c r="F140" s="8" t="s">
        <v>42</v>
      </c>
      <c r="G140" s="8" t="s">
        <v>42</v>
      </c>
      <c r="H140" s="8" t="s">
        <v>42</v>
      </c>
      <c r="I140" s="8" t="s">
        <v>42</v>
      </c>
      <c r="J140" s="8" t="s">
        <v>42</v>
      </c>
      <c r="K140" s="8"/>
      <c r="L140" s="8"/>
      <c r="M140" s="9"/>
      <c r="N140" s="9"/>
      <c r="O140" s="8"/>
      <c r="P140" s="8"/>
      <c r="Q140" s="8"/>
      <c r="R140" s="8"/>
      <c r="S140" s="8"/>
      <c r="T140" s="8"/>
    </row>
    <row r="141" spans="1:24">
      <c r="A141" s="63" t="s">
        <v>96</v>
      </c>
      <c r="B141" s="63"/>
      <c r="C141" s="63"/>
      <c r="D141" s="8"/>
      <c r="E141" s="8" t="s">
        <v>42</v>
      </c>
      <c r="F141" s="8" t="s">
        <v>42</v>
      </c>
      <c r="G141" s="8"/>
      <c r="H141" s="8"/>
      <c r="I141" s="8"/>
      <c r="J141" s="8"/>
      <c r="K141" s="8"/>
      <c r="L141" s="8"/>
      <c r="M141" s="9"/>
      <c r="N141" s="9"/>
      <c r="O141" s="8"/>
      <c r="P141" s="8"/>
      <c r="Q141" s="8"/>
      <c r="R141" s="8"/>
      <c r="S141" s="8"/>
      <c r="T141" s="8"/>
    </row>
    <row r="142" spans="1:24">
      <c r="A142" s="10" t="s">
        <v>149</v>
      </c>
      <c r="B142" s="63" t="s">
        <v>52</v>
      </c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</row>
    <row r="143" spans="1:24">
      <c r="A143" s="8"/>
      <c r="B143" s="8"/>
      <c r="C143" s="8"/>
      <c r="D143" s="8"/>
      <c r="E143" s="8" t="s">
        <v>42</v>
      </c>
      <c r="F143" s="8" t="s">
        <v>42</v>
      </c>
      <c r="G143" s="8" t="s">
        <v>42</v>
      </c>
      <c r="H143" s="8" t="s">
        <v>42</v>
      </c>
      <c r="I143" s="8" t="s">
        <v>42</v>
      </c>
      <c r="J143" s="8" t="s">
        <v>42</v>
      </c>
      <c r="K143" s="8"/>
      <c r="L143" s="8"/>
      <c r="M143" s="9"/>
      <c r="N143" s="9"/>
      <c r="O143" s="8"/>
      <c r="P143" s="8"/>
      <c r="Q143" s="8"/>
      <c r="R143" s="8"/>
      <c r="S143" s="8"/>
      <c r="T143" s="8"/>
    </row>
    <row r="144" spans="1:24">
      <c r="A144" s="63" t="s">
        <v>97</v>
      </c>
      <c r="B144" s="63"/>
      <c r="C144" s="63"/>
      <c r="D144" s="8"/>
      <c r="E144" s="8" t="s">
        <v>42</v>
      </c>
      <c r="F144" s="8" t="s">
        <v>42</v>
      </c>
      <c r="G144" s="8"/>
      <c r="H144" s="8"/>
      <c r="I144" s="8"/>
      <c r="J144" s="8"/>
      <c r="K144" s="8"/>
      <c r="L144" s="8"/>
      <c r="M144" s="9"/>
      <c r="N144" s="9"/>
      <c r="O144" s="8"/>
      <c r="P144" s="8"/>
      <c r="Q144" s="8"/>
      <c r="R144" s="8"/>
      <c r="S144" s="8"/>
      <c r="T144" s="8"/>
    </row>
    <row r="145" spans="1:20">
      <c r="A145" s="10" t="s">
        <v>150</v>
      </c>
      <c r="B145" s="63" t="s">
        <v>54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</row>
    <row r="146" spans="1:20">
      <c r="A146" s="8"/>
      <c r="B146" s="8"/>
      <c r="C146" s="8"/>
      <c r="D146" s="8"/>
      <c r="E146" s="8" t="s">
        <v>42</v>
      </c>
      <c r="F146" s="8" t="s">
        <v>42</v>
      </c>
      <c r="G146" s="8" t="s">
        <v>42</v>
      </c>
      <c r="H146" s="8" t="s">
        <v>42</v>
      </c>
      <c r="I146" s="8" t="s">
        <v>42</v>
      </c>
      <c r="J146" s="8" t="s">
        <v>42</v>
      </c>
      <c r="K146" s="8"/>
      <c r="L146" s="8"/>
      <c r="M146" s="9"/>
      <c r="N146" s="9"/>
      <c r="O146" s="8"/>
      <c r="P146" s="8"/>
      <c r="Q146" s="8"/>
      <c r="R146" s="8"/>
      <c r="S146" s="8"/>
      <c r="T146" s="8"/>
    </row>
    <row r="147" spans="1:20">
      <c r="A147" s="63" t="s">
        <v>98</v>
      </c>
      <c r="B147" s="63"/>
      <c r="C147" s="63"/>
      <c r="D147" s="8"/>
      <c r="E147" s="8" t="s">
        <v>42</v>
      </c>
      <c r="F147" s="8" t="s">
        <v>42</v>
      </c>
      <c r="G147" s="8"/>
      <c r="H147" s="8"/>
      <c r="I147" s="8"/>
      <c r="J147" s="8"/>
      <c r="K147" s="8"/>
      <c r="L147" s="8"/>
      <c r="M147" s="9"/>
      <c r="N147" s="9"/>
      <c r="O147" s="8"/>
      <c r="P147" s="8"/>
      <c r="Q147" s="8"/>
      <c r="R147" s="8"/>
      <c r="S147" s="8"/>
      <c r="T147" s="8"/>
    </row>
    <row r="148" spans="1:20">
      <c r="A148" s="10" t="s">
        <v>151</v>
      </c>
      <c r="B148" s="63" t="s">
        <v>46</v>
      </c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</row>
    <row r="149" spans="1:20">
      <c r="A149" s="8"/>
      <c r="B149" s="8"/>
      <c r="C149" s="8"/>
      <c r="D149" s="8"/>
      <c r="E149" s="8" t="s">
        <v>42</v>
      </c>
      <c r="F149" s="8" t="s">
        <v>42</v>
      </c>
      <c r="G149" s="8" t="s">
        <v>42</v>
      </c>
      <c r="H149" s="8" t="s">
        <v>42</v>
      </c>
      <c r="I149" s="8" t="s">
        <v>42</v>
      </c>
      <c r="J149" s="8" t="s">
        <v>42</v>
      </c>
      <c r="K149" s="8"/>
      <c r="L149" s="8"/>
      <c r="M149" s="9"/>
      <c r="N149" s="9"/>
      <c r="O149" s="8"/>
      <c r="P149" s="8"/>
      <c r="Q149" s="8"/>
      <c r="R149" s="8"/>
      <c r="S149" s="8"/>
      <c r="T149" s="8"/>
    </row>
    <row r="150" spans="1:20">
      <c r="A150" s="63" t="s">
        <v>99</v>
      </c>
      <c r="B150" s="63"/>
      <c r="C150" s="63"/>
      <c r="D150" s="8"/>
      <c r="E150" s="8" t="s">
        <v>42</v>
      </c>
      <c r="F150" s="8" t="s">
        <v>42</v>
      </c>
      <c r="G150" s="8"/>
      <c r="H150" s="8"/>
      <c r="I150" s="8"/>
      <c r="J150" s="8"/>
      <c r="K150" s="8"/>
      <c r="L150" s="8"/>
      <c r="M150" s="9"/>
      <c r="N150" s="9"/>
      <c r="O150" s="8"/>
      <c r="P150" s="8"/>
      <c r="Q150" s="8"/>
      <c r="R150" s="8"/>
      <c r="S150" s="8"/>
      <c r="T150" s="8"/>
    </row>
    <row r="151" spans="1:20">
      <c r="A151" s="63" t="s">
        <v>100</v>
      </c>
      <c r="B151" s="63"/>
      <c r="C151" s="63"/>
      <c r="D151" s="8">
        <f>D138+D141+D144+D147+D150</f>
        <v>0</v>
      </c>
      <c r="E151" s="8" t="s">
        <v>42</v>
      </c>
      <c r="F151" s="8" t="s">
        <v>42</v>
      </c>
      <c r="G151" s="8"/>
      <c r="H151" s="8"/>
      <c r="I151" s="8"/>
      <c r="J151" s="8"/>
      <c r="K151" s="8"/>
      <c r="L151" s="8"/>
      <c r="M151" s="9"/>
      <c r="N151" s="9"/>
      <c r="O151" s="8"/>
      <c r="P151" s="8"/>
      <c r="Q151" s="8"/>
      <c r="R151" s="8"/>
      <c r="S151" s="8"/>
      <c r="T151" s="8"/>
    </row>
    <row r="152" spans="1:20">
      <c r="A152" s="64" t="s">
        <v>101</v>
      </c>
      <c r="B152" s="64"/>
      <c r="C152" s="64"/>
      <c r="D152" s="22">
        <f>D135+D151</f>
        <v>87.960000000000008</v>
      </c>
      <c r="E152" s="22" t="s">
        <v>42</v>
      </c>
      <c r="F152" s="22" t="s">
        <v>42</v>
      </c>
      <c r="G152" s="22"/>
      <c r="H152" s="22"/>
      <c r="I152" s="22"/>
      <c r="J152" s="22"/>
      <c r="K152" s="22">
        <f>K135+K151</f>
        <v>87.960000000000008</v>
      </c>
      <c r="L152" s="30">
        <f>L135+L151</f>
        <v>0</v>
      </c>
      <c r="M152" s="22">
        <f>M135+M151</f>
        <v>87.960000000000008</v>
      </c>
      <c r="N152" s="24"/>
      <c r="O152" s="22"/>
      <c r="P152" s="13">
        <f>D152/T152*12</f>
        <v>5.7868421052631582</v>
      </c>
      <c r="Q152" s="22"/>
      <c r="R152" s="22">
        <f>R135+R151</f>
        <v>14.8</v>
      </c>
      <c r="S152" s="22"/>
      <c r="T152" s="22">
        <f>T135+T151</f>
        <v>182.4</v>
      </c>
    </row>
    <row r="153" spans="1:20">
      <c r="A153" s="64" t="s">
        <v>88</v>
      </c>
      <c r="B153" s="64"/>
      <c r="C153" s="64"/>
      <c r="D153" s="36">
        <f>D50+D92+D122+D152+D168</f>
        <v>2566.3040000000001</v>
      </c>
      <c r="E153" s="35">
        <f>D153</f>
        <v>2566.3040000000001</v>
      </c>
      <c r="F153" s="17"/>
      <c r="G153" s="17"/>
      <c r="H153" s="17"/>
      <c r="I153" s="17"/>
      <c r="J153" s="17"/>
      <c r="K153" s="36">
        <f t="shared" ref="K153:M153" si="11">K50+K92+K122+K152+K168</f>
        <v>2066.904</v>
      </c>
      <c r="L153" s="36">
        <f t="shared" si="11"/>
        <v>499.4</v>
      </c>
      <c r="M153" s="36">
        <f t="shared" si="11"/>
        <v>2566.3040000000001</v>
      </c>
      <c r="N153" s="17"/>
      <c r="O153" s="17"/>
      <c r="P153" s="13">
        <f>D153/T153*12</f>
        <v>21.301548039012243</v>
      </c>
      <c r="Q153" s="17"/>
      <c r="R153" s="36">
        <f>R50+R92+R122+R152+R168</f>
        <v>171.50000000000003</v>
      </c>
      <c r="S153" s="17"/>
      <c r="T153" s="36">
        <f>T50+T92+T122+T152+T168</f>
        <v>1445.7</v>
      </c>
    </row>
    <row r="154" spans="1:20" ht="15.75">
      <c r="A154" s="61" t="s">
        <v>102</v>
      </c>
      <c r="B154" s="58" t="s">
        <v>103</v>
      </c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</row>
    <row r="155" spans="1:20">
      <c r="A155" s="62"/>
      <c r="B155" s="3"/>
    </row>
    <row r="156" spans="1:20" ht="18" customHeight="1">
      <c r="A156" s="62"/>
      <c r="B156" s="58" t="s">
        <v>104</v>
      </c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</row>
    <row r="157" spans="1:20" ht="6" customHeight="1">
      <c r="A157" s="62"/>
      <c r="B157" s="3"/>
    </row>
    <row r="158" spans="1:20" ht="19.5" customHeight="1">
      <c r="A158" s="62"/>
      <c r="B158" s="58" t="s">
        <v>105</v>
      </c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</row>
    <row r="159" spans="1:20" ht="3" customHeight="1">
      <c r="A159" s="62"/>
      <c r="B159" s="3"/>
    </row>
    <row r="160" spans="1:20" ht="17.25" customHeight="1">
      <c r="A160" s="62"/>
      <c r="B160" s="58" t="s">
        <v>106</v>
      </c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</row>
    <row r="161" spans="1:19" ht="15.75" hidden="1">
      <c r="A161" s="4"/>
    </row>
    <row r="162" spans="1:19" ht="28.5" customHeight="1">
      <c r="A162" s="2"/>
      <c r="B162" s="54" t="s">
        <v>202</v>
      </c>
      <c r="C162" s="55"/>
      <c r="D162" s="55"/>
      <c r="E162" s="55"/>
      <c r="H162" s="55" t="s">
        <v>108</v>
      </c>
      <c r="I162" s="55"/>
      <c r="J162" s="55"/>
      <c r="K162" s="55"/>
      <c r="N162" s="54" t="s">
        <v>110</v>
      </c>
      <c r="O162" s="54"/>
      <c r="P162" s="54"/>
      <c r="Q162" s="54"/>
      <c r="R162" s="54"/>
      <c r="S162" s="54"/>
    </row>
    <row r="163" spans="1:19" ht="18.75" customHeight="1">
      <c r="B163" s="56" t="s">
        <v>107</v>
      </c>
      <c r="C163" s="56"/>
      <c r="D163" s="56"/>
      <c r="E163" s="56"/>
      <c r="I163" s="56" t="s">
        <v>109</v>
      </c>
      <c r="J163" s="56"/>
      <c r="N163" s="56" t="s">
        <v>111</v>
      </c>
      <c r="O163" s="56"/>
      <c r="P163" s="56"/>
      <c r="Q163" s="56"/>
      <c r="R163" s="56"/>
      <c r="S163" s="56"/>
    </row>
    <row r="165" spans="1:19" ht="15.75">
      <c r="A165" s="4"/>
      <c r="D165" s="45"/>
      <c r="E165" s="46"/>
      <c r="F165" s="47"/>
      <c r="G165" s="46"/>
    </row>
    <row r="166" spans="1:19">
      <c r="D166" s="46"/>
      <c r="E166" s="46"/>
      <c r="F166" s="46"/>
      <c r="G166" s="46"/>
    </row>
  </sheetData>
  <mergeCells count="140">
    <mergeCell ref="P7:T7"/>
    <mergeCell ref="A13:A16"/>
    <mergeCell ref="B13:B16"/>
    <mergeCell ref="C13:C16"/>
    <mergeCell ref="A5:D5"/>
    <mergeCell ref="A6:D6"/>
    <mergeCell ref="S13:S16"/>
    <mergeCell ref="T13:T16"/>
    <mergeCell ref="D14:D16"/>
    <mergeCell ref="E14:J14"/>
    <mergeCell ref="K14:K16"/>
    <mergeCell ref="L14:L16"/>
    <mergeCell ref="M14:M16"/>
    <mergeCell ref="N14:O15"/>
    <mergeCell ref="E15:E16"/>
    <mergeCell ref="F15:F16"/>
    <mergeCell ref="D13:J13"/>
    <mergeCell ref="K13:L13"/>
    <mergeCell ref="M13:O13"/>
    <mergeCell ref="P13:P16"/>
    <mergeCell ref="Q13:Q16"/>
    <mergeCell ref="R13:R16"/>
    <mergeCell ref="G15:G16"/>
    <mergeCell ref="H15:I15"/>
    <mergeCell ref="B37:T37"/>
    <mergeCell ref="A39:C39"/>
    <mergeCell ref="B40:T40"/>
    <mergeCell ref="A42:C42"/>
    <mergeCell ref="B43:T43"/>
    <mergeCell ref="A45:C45"/>
    <mergeCell ref="J15:J16"/>
    <mergeCell ref="B26:T26"/>
    <mergeCell ref="A28:C28"/>
    <mergeCell ref="A29:C29"/>
    <mergeCell ref="B30:T30"/>
    <mergeCell ref="B31:T31"/>
    <mergeCell ref="A36:C36"/>
    <mergeCell ref="B18:T18"/>
    <mergeCell ref="B19:T19"/>
    <mergeCell ref="B20:T20"/>
    <mergeCell ref="A22:C22"/>
    <mergeCell ref="B23:T23"/>
    <mergeCell ref="A25:C25"/>
    <mergeCell ref="B53:T53"/>
    <mergeCell ref="A55:C55"/>
    <mergeCell ref="B56:T56"/>
    <mergeCell ref="A58:C58"/>
    <mergeCell ref="B59:T59"/>
    <mergeCell ref="A61:C61"/>
    <mergeCell ref="B46:T46"/>
    <mergeCell ref="A48:C48"/>
    <mergeCell ref="A49:C49"/>
    <mergeCell ref="A50:C50"/>
    <mergeCell ref="B51:T51"/>
    <mergeCell ref="B52:T52"/>
    <mergeCell ref="B78:T78"/>
    <mergeCell ref="A80:C80"/>
    <mergeCell ref="B81:T81"/>
    <mergeCell ref="A83:C83"/>
    <mergeCell ref="B85:T85"/>
    <mergeCell ref="A87:C87"/>
    <mergeCell ref="B62:T62"/>
    <mergeCell ref="A64:C64"/>
    <mergeCell ref="A65:C65"/>
    <mergeCell ref="B66:T66"/>
    <mergeCell ref="B67:T67"/>
    <mergeCell ref="A77:C77"/>
    <mergeCell ref="B95:T95"/>
    <mergeCell ref="A97:C97"/>
    <mergeCell ref="B98:T98"/>
    <mergeCell ref="A100:C100"/>
    <mergeCell ref="B101:T101"/>
    <mergeCell ref="A103:C103"/>
    <mergeCell ref="B88:T88"/>
    <mergeCell ref="A90:C90"/>
    <mergeCell ref="A91:C91"/>
    <mergeCell ref="A92:C92"/>
    <mergeCell ref="B93:T93"/>
    <mergeCell ref="B94:T94"/>
    <mergeCell ref="B124:T124"/>
    <mergeCell ref="B125:T125"/>
    <mergeCell ref="B112:T112"/>
    <mergeCell ref="A114:C114"/>
    <mergeCell ref="B115:T115"/>
    <mergeCell ref="A117:C117"/>
    <mergeCell ref="B118:T118"/>
    <mergeCell ref="A120:C120"/>
    <mergeCell ref="B105:T105"/>
    <mergeCell ref="B106:T106"/>
    <mergeCell ref="A108:C108"/>
    <mergeCell ref="B109:T109"/>
    <mergeCell ref="A111:C111"/>
    <mergeCell ref="N163:S163"/>
    <mergeCell ref="I163:J163"/>
    <mergeCell ref="B163:E163"/>
    <mergeCell ref="A12:T12"/>
    <mergeCell ref="B154:T154"/>
    <mergeCell ref="B156:T156"/>
    <mergeCell ref="B158:T158"/>
    <mergeCell ref="B160:T160"/>
    <mergeCell ref="A7:D7"/>
    <mergeCell ref="A8:D8"/>
    <mergeCell ref="A9:T9"/>
    <mergeCell ref="A10:T10"/>
    <mergeCell ref="A11:T11"/>
    <mergeCell ref="A154:A160"/>
    <mergeCell ref="B145:T145"/>
    <mergeCell ref="A147:C147"/>
    <mergeCell ref="B148:T148"/>
    <mergeCell ref="A150:C150"/>
    <mergeCell ref="A151:C151"/>
    <mergeCell ref="A152:C152"/>
    <mergeCell ref="B136:T136"/>
    <mergeCell ref="A138:C138"/>
    <mergeCell ref="B139:T139"/>
    <mergeCell ref="A141:C141"/>
    <mergeCell ref="N5:T5"/>
    <mergeCell ref="P8:T8"/>
    <mergeCell ref="N6:T6"/>
    <mergeCell ref="N4:T4"/>
    <mergeCell ref="N1:T1"/>
    <mergeCell ref="N3:T3"/>
    <mergeCell ref="K2:T2"/>
    <mergeCell ref="B162:E162"/>
    <mergeCell ref="H162:K162"/>
    <mergeCell ref="N162:S162"/>
    <mergeCell ref="A4:E4"/>
    <mergeCell ref="B142:T142"/>
    <mergeCell ref="A144:C144"/>
    <mergeCell ref="A127:C127"/>
    <mergeCell ref="B128:T128"/>
    <mergeCell ref="A131:C131"/>
    <mergeCell ref="B132:T132"/>
    <mergeCell ref="A134:C134"/>
    <mergeCell ref="A135:C135"/>
    <mergeCell ref="A121:C121"/>
    <mergeCell ref="A122:C122"/>
    <mergeCell ref="A104:C104"/>
    <mergeCell ref="A153:C153"/>
    <mergeCell ref="B123:T123"/>
  </mergeCells>
  <pageMargins left="0.70866141732283472" right="0.70866141732283472" top="0.35433070866141736" bottom="0.43307086614173229" header="0.31496062992125984" footer="0.31496062992125984"/>
  <pageSetup paperSize="9" scale="84" fitToWidth="2" fitToHeight="1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XTreme.ws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2021-05-21T12:53:28Z</cp:lastPrinted>
  <dcterms:created xsi:type="dcterms:W3CDTF">2021-03-03T12:16:19Z</dcterms:created>
  <dcterms:modified xsi:type="dcterms:W3CDTF">2021-06-10T13:58:10Z</dcterms:modified>
</cp:coreProperties>
</file>