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105" i="1"/>
  <c r="I138"/>
  <c r="I104" l="1"/>
  <c r="I133"/>
  <c r="I130"/>
  <c r="I159"/>
  <c r="I168"/>
  <c r="I127"/>
  <c r="I126"/>
  <c r="I68"/>
  <c r="I73"/>
  <c r="I158"/>
  <c r="I155"/>
  <c r="I49"/>
  <c r="I134"/>
  <c r="I34"/>
  <c r="I27"/>
  <c r="I20"/>
  <c r="I141"/>
  <c r="I29"/>
  <c r="I166"/>
  <c r="I165"/>
  <c r="I164"/>
  <c r="I163"/>
  <c r="I162"/>
  <c r="I89" l="1"/>
  <c r="I50"/>
  <c r="I98"/>
  <c r="I124"/>
  <c r="I64"/>
  <c r="I123"/>
  <c r="I66"/>
  <c r="I121" l="1"/>
  <c r="I40" l="1"/>
  <c r="I174"/>
  <c r="I103"/>
  <c r="I171" l="1"/>
  <c r="I59" l="1"/>
  <c r="I58"/>
  <c r="I56"/>
  <c r="I57" l="1"/>
  <c r="I23"/>
  <c r="I52" l="1"/>
  <c r="I101"/>
  <c r="I100" s="1"/>
  <c r="I62" l="1"/>
  <c r="I84"/>
  <c r="I37"/>
  <c r="I97" l="1"/>
  <c r="I18"/>
  <c r="I17" s="1"/>
  <c r="I19"/>
  <c r="I22"/>
  <c r="I13"/>
  <c r="I47"/>
  <c r="I46" s="1"/>
  <c r="I179" l="1"/>
  <c r="I74"/>
  <c r="I175"/>
  <c r="I178" l="1"/>
  <c r="I184"/>
  <c r="I157"/>
  <c r="I119"/>
  <c r="I95"/>
  <c r="I92"/>
  <c r="I77"/>
  <c r="I42"/>
  <c r="I55" l="1"/>
  <c r="I28"/>
  <c r="I26" l="1"/>
  <c r="I39"/>
  <c r="I87" l="1"/>
  <c r="I33" l="1"/>
  <c r="I187"/>
  <c r="I189"/>
  <c r="I15"/>
  <c r="I14" s="1"/>
  <c r="I186" l="1"/>
  <c r="I31" l="1"/>
  <c r="I180" l="1"/>
  <c r="I182"/>
  <c r="I173"/>
  <c r="I118" s="1"/>
  <c r="I177" l="1"/>
  <c r="I83" l="1"/>
  <c r="I81"/>
  <c r="I76" s="1"/>
  <c r="I72"/>
  <c r="I54" s="1"/>
  <c r="I44"/>
  <c r="I25" s="1"/>
  <c r="I12"/>
  <c r="I11" s="1"/>
  <c r="I191" l="1"/>
  <c r="I24"/>
  <c r="I192" l="1"/>
</calcChain>
</file>

<file path=xl/sharedStrings.xml><?xml version="1.0" encoding="utf-8"?>
<sst xmlns="http://schemas.openxmlformats.org/spreadsheetml/2006/main" count="525" uniqueCount="288">
  <si>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</si>
  <si>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</si>
  <si>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</si>
  <si>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</si>
  <si>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</si>
  <si>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</si>
  <si>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</si>
  <si>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</si>
  <si>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</si>
  <si>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</si>
  <si>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</si>
  <si>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</si>
  <si>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</si>
  <si>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</si>
  <si>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</si>
  <si>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</si>
  <si>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</si>
  <si>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</si>
  <si>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</si>
  <si>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</si>
  <si>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</si>
  <si>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</si>
  <si>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</si>
  <si>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</si>
  <si>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</si>
  <si>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</si>
  <si>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</si>
  <si>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</si>
  <si>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</si>
  <si>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</si>
  <si>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</si>
  <si>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</si>
  <si>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</si>
  <si>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</si>
  <si>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</si>
  <si>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</si>
  <si>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</si>
  <si>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</si>
  <si>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</si>
  <si>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</si>
  <si>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</si>
  <si>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</si>
  <si>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</si>
  <si>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</si>
  <si>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</si>
  <si>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</si>
  <si>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</si>
  <si>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</si>
  <si>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</si>
  <si>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</si>
  <si>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</si>
  <si>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</si>
  <si>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</si>
  <si>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</si>
  <si>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</si>
  <si>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</si>
  <si>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</si>
  <si>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</si>
  <si>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</si>
  <si>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</si>
  <si>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</si>
  <si>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</si>
  <si>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</si>
  <si>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</si>
  <si>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</si>
  <si>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</si>
  <si>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</si>
  <si>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</si>
  <si>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</si>
  <si>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</si>
  <si>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</si>
  <si>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</si>
  <si>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</si>
  <si>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</si>
  <si>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</si>
  <si>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</si>
  <si>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</si>
  <si>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</si>
  <si>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</si>
  <si>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</si>
  <si>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</si>
  <si>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</si>
  <si>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</si>
  <si>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</si>
  <si>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</si>
  <si>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</si>
  <si>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</si>
  <si>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</si>
  <si>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</si>
  <si>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</si>
  <si>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</si>
  <si>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</si>
  <si>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</si>
  <si>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</si>
  <si>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</si>
  <si>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</si>
  <si>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</si>
  <si>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</si>
  <si>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</si>
  <si>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</si>
  <si>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</si>
  <si>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</si>
  <si>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</si>
  <si>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</si>
  <si>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</si>
  <si>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</si>
  <si>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</si>
  <si>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</si>
  <si>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</si>
  <si>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</si>
  <si>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</si>
  <si>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</si>
  <si>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</si>
  <si>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</si>
  <si>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</si>
  <si>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</si>
  <si>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</si>
  <si>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</si>
  <si>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</si>
  <si>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</si>
  <si>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</si>
  <si>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</si>
  <si>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</si>
  <si>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</si>
  <si>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</si>
  <si>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</si>
  <si>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</si>
  <si>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</si>
  <si>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</si>
  <si>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</si>
  <si>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</si>
  <si>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</si>
  <si>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</si>
  <si>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</si>
  <si>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</si>
  <si>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</si>
  <si>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</si>
  <si>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</si>
  <si>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</si>
  <si>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</si>
  <si>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</si>
  <si>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</si>
  <si>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</si>
  <si>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</si>
  <si>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</si>
  <si>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</si>
  <si>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</si>
  <si>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</si>
  <si>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</si>
  <si>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</si>
  <si>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</si>
  <si>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</si>
  <si>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</si>
  <si>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</si>
  <si>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</si>
  <si>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</si>
  <si>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</si>
  <si>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</si>
  <si>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</si>
  <si>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</si>
  <si>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</si>
  <si>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</si>
  <si>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</si>
  <si>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</si>
  <si>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</si>
  <si>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</si>
  <si>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</si>
  <si>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</si>
  <si>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</si>
  <si>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</si>
  <si>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</si>
  <si>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</si>
  <si>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</si>
  <si>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</si>
  <si>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</si>
  <si>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</si>
  <si>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</si>
  <si>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</si>
  <si>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</si>
  <si>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</si>
  <si>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</si>
  <si>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</si>
  <si>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</si>
  <si>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</si>
  <si>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</si>
  <si>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мультимедійного пристрою (проектор)</t>
  </si>
  <si>
    <t>8330</t>
  </si>
  <si>
    <t>0540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</si>
  <si>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</si>
  <si>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</si>
  <si>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</si>
  <si>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</si>
  <si>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</si>
  <si>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</si>
  <si>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</si>
  <si>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</si>
  <si>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</si>
  <si>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</si>
  <si>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</si>
  <si>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</si>
  <si>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</si>
  <si>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</si>
  <si>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</si>
  <si>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</si>
  <si>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</si>
  <si>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</si>
  <si>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</si>
  <si>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</si>
  <si>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</si>
  <si>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</si>
  <si>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</si>
  <si>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</si>
  <si>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</si>
  <si>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</si>
  <si>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</si>
  <si>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</si>
  <si>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</si>
  <si>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</si>
  <si>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</si>
  <si>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</si>
  <si>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</si>
  <si>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</si>
  <si>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</si>
  <si>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</si>
  <si>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</si>
  <si>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</si>
  <si>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</si>
  <si>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</si>
  <si>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</si>
  <si>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</si>
  <si>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</si>
  <si>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</si>
  <si>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</si>
  <si>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r>
      <t>Насоси в газову котельню (2 шт.) для ЗОШ№ 12</t>
    </r>
    <r>
      <rPr>
        <sz val="10"/>
        <rFont val="Times New Roman"/>
        <family val="1"/>
        <charset val="204"/>
      </rPr>
      <t xml:space="preserve">; холодильник для ЗОШ №11 </t>
    </r>
    <r>
      <rPr>
        <sz val="10"/>
        <rFont val="Times New Roman"/>
        <family val="1"/>
        <charset val="204"/>
      </rPr>
      <t>; жаровочна шафа для ЗОШ №17</t>
    </r>
    <r>
      <rPr>
        <sz val="10"/>
        <rFont val="Times New Roman"/>
        <family val="1"/>
        <charset val="204"/>
      </rPr>
      <t xml:space="preserve">; посудомийна машина для ЗОШ №17, електрична плита для ЗОШ №17 </t>
    </r>
    <r>
      <rPr>
        <sz val="10"/>
        <rFont val="Times New Roman"/>
        <family val="1"/>
        <charset val="204"/>
      </rPr>
      <t>статора двигуна для ЗОШ №5,посудомийна машина для гім№5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</si>
  <si>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</si>
  <si>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 xml:space="preserve"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
</t>
  </si>
  <si>
    <t>1115012</t>
  </si>
  <si>
    <t>5012</t>
  </si>
  <si>
    <t>Проведення навчально-тренувальних зборів і змагнь з олімпійських видів спорту</t>
  </si>
  <si>
    <t xml:space="preserve"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"ВУКГ"-799,3 тис.грн( трактор КИЙ-725,0 тис.грн, датчики танзометричні на ваги полігону ТПВ-44,4 тис.грн, 2 шт. мотокосарки-30,3 тис.грн) 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</si>
  <si>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</si>
  <si>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</si>
  <si>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</si>
  <si>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</si>
  <si>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</si>
  <si>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Придбання електричного обладнання для пішоходних переходів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</si>
  <si>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</si>
  <si>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</si>
  <si>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</si>
  <si>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</si>
  <si>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</si>
  <si>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</si>
  <si>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</si>
  <si>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</si>
  <si>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</si>
  <si>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</si>
  <si>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</si>
  <si>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</si>
  <si>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</si>
  <si>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Капітальний ремонт тротуару по вул.Чернігівська м.Ніжин в т.ч. ПКД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</si>
  <si>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</si>
  <si>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</si>
  <si>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</si>
  <si>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</si>
  <si>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</si>
  <si>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Реконструкції трибун та огорожі на стадіоні "Спартак"в т.ч. ПКД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</si>
  <si>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</si>
  <si>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</si>
  <si>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</si>
  <si>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</si>
  <si>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</si>
  <si>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</si>
  <si>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</si>
  <si>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</si>
  <si>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</si>
  <si>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-65,54 тис.грн)</t>
  </si>
  <si>
    <t>Капітальний ремонт санвузла Ніжинської гімназії №2, Ніжинської міської ради, Чернігівської обл.</t>
  </si>
  <si>
    <t>Капітальний ремонт нежитлових приміщень вул.Озерна,21 м.Ніжин Чернігівська обл., в т.ч. ПКД</t>
  </si>
  <si>
    <t>Капітальний ремонт під’їздної дороги до стадіону "Спартак" м.Ніжин Чернігівської обл., в т.ч. ПКД</t>
  </si>
  <si>
    <t>Реконструкція футбольного поля розміром 50*70  Ніжинської ДЮСШ, в т.ч. ПКД</t>
  </si>
  <si>
    <t xml:space="preserve">  Телевізор  -37000грн, кондиціонери-28200грн, знищувач документів-8000грн, кондиціонери в актовий зал міськвиконкому-173300грн, автомобіль -600000грн, ворота металеві-49000                                                                                                                                                                                   </t>
  </si>
  <si>
    <t xml:space="preserve">Будівництво каналізаційної мережі для підключення житлових будинків по вул.Глібова,5(кв.1,3,5)в м.Ніжин Чернігівської обл. </t>
  </si>
  <si>
    <t xml:space="preserve">Будівництво каналізаційної мережі для підключення житлових будинків по вул.Богушевича,6 (кв.2,3)в м.Ніжин Чернігівської обл. </t>
  </si>
  <si>
    <t xml:space="preserve">Будівництво каналізаційної мережі для підключення житлових будинків по вул.Богушевича,6а (кв.1,2,4,5,6)в м.Ніжин Чернігівської обл. 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</si>
  <si>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</si>
  <si>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</si>
  <si>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</si>
  <si>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 xml:space="preserve">від " 03 "  червня  2021   року № 9-10/2021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</si>
</sst>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4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94"/>
  <sheetViews>
    <sheetView tabSelected="1" showWhiteSpace="0" zoomScaleNormal="100" workbookViewId="0">
      <selection activeCell="G3" sqref="G3:J3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73"/>
      <c r="F2" s="139" t="s">
        <v>125</v>
      </c>
      <c r="G2" s="139"/>
      <c r="H2" s="139"/>
      <c r="I2" s="139"/>
      <c r="J2" s="139"/>
    </row>
    <row r="3" spans="1:10">
      <c r="G3" s="139" t="s">
        <v>287</v>
      </c>
      <c r="H3" s="139"/>
      <c r="I3" s="139"/>
      <c r="J3" s="139"/>
    </row>
    <row r="4" spans="1:10">
      <c r="G4" t="s">
        <v>117</v>
      </c>
      <c r="H4" s="4"/>
      <c r="I4" s="4"/>
    </row>
    <row r="5" spans="1:10" ht="15.6">
      <c r="A5" s="141" t="s">
        <v>1</v>
      </c>
      <c r="B5" s="141"/>
      <c r="C5" s="141"/>
      <c r="D5" s="141"/>
      <c r="E5" s="141"/>
      <c r="F5" s="141"/>
      <c r="G5" s="141"/>
      <c r="H5" s="141"/>
      <c r="I5" s="141"/>
      <c r="J5" s="141"/>
    </row>
    <row r="6" spans="1:10" ht="30.75" customHeight="1">
      <c r="A6" s="142" t="s">
        <v>130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0" ht="15.6">
      <c r="A7" s="141" t="s">
        <v>131</v>
      </c>
      <c r="B7" s="141"/>
      <c r="C7" s="141"/>
      <c r="D7" s="141"/>
      <c r="E7" s="141"/>
      <c r="F7" s="141"/>
      <c r="G7" s="141"/>
      <c r="H7" s="141"/>
      <c r="I7" s="141"/>
      <c r="J7" s="141"/>
    </row>
    <row r="8" spans="1:10">
      <c r="A8" s="143">
        <v>25538000000</v>
      </c>
      <c r="B8" s="143"/>
    </row>
    <row r="9" spans="1:10">
      <c r="A9" s="140" t="s">
        <v>2</v>
      </c>
      <c r="B9" s="140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5" t="s">
        <v>122</v>
      </c>
      <c r="B12" s="53">
        <v>7640</v>
      </c>
      <c r="C12" s="76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4">
        <v>3132</v>
      </c>
      <c r="C13" s="1"/>
      <c r="D13" s="25" t="s">
        <v>18</v>
      </c>
      <c r="E13" s="10" t="s">
        <v>198</v>
      </c>
      <c r="F13" s="1"/>
      <c r="G13" s="1"/>
      <c r="H13" s="1"/>
      <c r="I13" s="11">
        <f>1240000+751102.3</f>
        <v>1991102.3</v>
      </c>
      <c r="J13" s="1"/>
    </row>
    <row r="14" spans="1:10" ht="26.4">
      <c r="A14" s="8">
        <v>1200000</v>
      </c>
      <c r="B14" s="53">
        <v>12</v>
      </c>
      <c r="C14" s="8"/>
      <c r="D14" s="15" t="s">
        <v>17</v>
      </c>
      <c r="E14" s="7"/>
      <c r="F14" s="7"/>
      <c r="G14" s="7"/>
      <c r="H14" s="7"/>
      <c r="I14" s="12">
        <f>I15+I17+I19+I22</f>
        <v>5081259</v>
      </c>
      <c r="J14" s="7"/>
    </row>
    <row r="15" spans="1:10" ht="26.4">
      <c r="A15" s="32" t="s">
        <v>79</v>
      </c>
      <c r="B15" s="27">
        <v>7321</v>
      </c>
      <c r="C15" s="60" t="s">
        <v>32</v>
      </c>
      <c r="D15" s="9" t="s">
        <v>80</v>
      </c>
      <c r="E15" s="1"/>
      <c r="F15" s="14"/>
      <c r="G15" s="14"/>
      <c r="H15" s="14"/>
      <c r="I15" s="26">
        <f>I16</f>
        <v>1852492</v>
      </c>
      <c r="J15" s="14"/>
    </row>
    <row r="16" spans="1:10" ht="27">
      <c r="A16" s="14"/>
      <c r="B16" s="55">
        <v>3142</v>
      </c>
      <c r="C16" s="62"/>
      <c r="D16" s="30" t="s">
        <v>81</v>
      </c>
      <c r="E16" s="47" t="s">
        <v>165</v>
      </c>
      <c r="F16" s="14"/>
      <c r="G16" s="14"/>
      <c r="H16" s="14"/>
      <c r="I16" s="50">
        <v>1852492</v>
      </c>
      <c r="J16" s="14"/>
    </row>
    <row r="17" spans="1:13" ht="26.4">
      <c r="A17" s="79">
        <v>1217325</v>
      </c>
      <c r="B17" s="79">
        <v>7325</v>
      </c>
      <c r="C17" s="89" t="s">
        <v>32</v>
      </c>
      <c r="D17" s="9" t="s">
        <v>116</v>
      </c>
      <c r="E17" s="47"/>
      <c r="F17" s="14"/>
      <c r="G17" s="14"/>
      <c r="H17" s="14"/>
      <c r="I17" s="64">
        <f>I18</f>
        <v>200000</v>
      </c>
      <c r="J17" s="14"/>
    </row>
    <row r="18" spans="1:13" ht="40.200000000000003">
      <c r="A18" s="14"/>
      <c r="B18" s="85" t="s">
        <v>78</v>
      </c>
      <c r="C18" s="38"/>
      <c r="D18" s="25" t="s">
        <v>77</v>
      </c>
      <c r="E18" s="47" t="s">
        <v>215</v>
      </c>
      <c r="F18" s="14"/>
      <c r="G18" s="14"/>
      <c r="H18" s="14"/>
      <c r="I18" s="50">
        <f>3504.15+196495.85</f>
        <v>200000</v>
      </c>
      <c r="J18" s="14"/>
    </row>
    <row r="19" spans="1:13" ht="27" customHeight="1">
      <c r="A19" s="81">
        <v>1217330</v>
      </c>
      <c r="B19" s="81">
        <v>7330</v>
      </c>
      <c r="C19" s="82" t="s">
        <v>32</v>
      </c>
      <c r="D19" s="15" t="s">
        <v>82</v>
      </c>
      <c r="E19" s="7"/>
      <c r="F19" s="7"/>
      <c r="G19" s="7"/>
      <c r="H19" s="7"/>
      <c r="I19" s="77">
        <f>I20+I21</f>
        <v>2164017</v>
      </c>
      <c r="J19" s="7"/>
    </row>
    <row r="20" spans="1:13" ht="23.25" customHeight="1">
      <c r="A20" s="14"/>
      <c r="B20" s="85" t="s">
        <v>78</v>
      </c>
      <c r="C20" s="38"/>
      <c r="D20" s="25" t="s">
        <v>77</v>
      </c>
      <c r="E20" s="47" t="s">
        <v>170</v>
      </c>
      <c r="F20" s="7"/>
      <c r="G20" s="7"/>
      <c r="H20" s="7"/>
      <c r="I20" s="49">
        <f>147508+454500+1512009</f>
        <v>2114017</v>
      </c>
      <c r="J20" s="7"/>
    </row>
    <row r="21" spans="1:13" ht="23.25" customHeight="1">
      <c r="A21" s="14"/>
      <c r="B21" s="85" t="s">
        <v>78</v>
      </c>
      <c r="C21" s="38"/>
      <c r="D21" s="25" t="s">
        <v>77</v>
      </c>
      <c r="E21" s="47" t="s">
        <v>200</v>
      </c>
      <c r="F21" s="7"/>
      <c r="G21" s="7"/>
      <c r="H21" s="7"/>
      <c r="I21" s="49">
        <v>50000</v>
      </c>
      <c r="J21" s="7"/>
    </row>
    <row r="22" spans="1:13" ht="33" customHeight="1">
      <c r="A22" s="32" t="s">
        <v>88</v>
      </c>
      <c r="B22" s="27">
        <v>7670</v>
      </c>
      <c r="C22" s="60" t="s">
        <v>89</v>
      </c>
      <c r="D22" s="9" t="s">
        <v>90</v>
      </c>
      <c r="E22" s="47"/>
      <c r="F22" s="7"/>
      <c r="G22" s="7"/>
      <c r="H22" s="7"/>
      <c r="I22" s="77">
        <f>I23</f>
        <v>864750</v>
      </c>
      <c r="J22" s="7"/>
    </row>
    <row r="23" spans="1:13" ht="116.25" customHeight="1">
      <c r="A23" s="14"/>
      <c r="B23" s="57" t="s">
        <v>56</v>
      </c>
      <c r="C23" s="55"/>
      <c r="D23" s="25" t="s">
        <v>57</v>
      </c>
      <c r="E23" s="47" t="s">
        <v>199</v>
      </c>
      <c r="F23" s="7"/>
      <c r="G23" s="7"/>
      <c r="H23" s="7"/>
      <c r="I23" s="49">
        <f>493750+346000+25000</f>
        <v>864750</v>
      </c>
      <c r="J23" s="7"/>
    </row>
    <row r="24" spans="1:13" ht="17.25" customHeight="1">
      <c r="A24" s="16"/>
      <c r="B24" s="16"/>
      <c r="C24" s="16"/>
      <c r="D24" s="16"/>
      <c r="E24" s="17" t="s">
        <v>19</v>
      </c>
      <c r="F24" s="16"/>
      <c r="G24" s="16"/>
      <c r="H24" s="16"/>
      <c r="I24" s="18">
        <f>I11+I14</f>
        <v>7072361.2999999998</v>
      </c>
      <c r="J24" s="16"/>
    </row>
    <row r="25" spans="1:13" ht="18.75" customHeight="1">
      <c r="A25" s="22" t="s">
        <v>20</v>
      </c>
      <c r="B25" s="56" t="s">
        <v>22</v>
      </c>
      <c r="C25" s="13"/>
      <c r="D25" s="20" t="s">
        <v>21</v>
      </c>
      <c r="E25" s="13"/>
      <c r="F25" s="13"/>
      <c r="G25" s="13"/>
      <c r="H25" s="13"/>
      <c r="I25" s="26">
        <f>I26+I28+I31+I33+I35+I42+I37+I39+I44+I46+I52+I50</f>
        <v>15659441</v>
      </c>
      <c r="J25" s="13"/>
    </row>
    <row r="26" spans="1:13" ht="37.5" customHeight="1">
      <c r="A26" s="78" t="s">
        <v>126</v>
      </c>
      <c r="B26" s="80" t="s">
        <v>23</v>
      </c>
      <c r="C26" s="80" t="s">
        <v>24</v>
      </c>
      <c r="D26" s="24" t="s">
        <v>143</v>
      </c>
      <c r="E26" s="13"/>
      <c r="F26" s="13"/>
      <c r="G26" s="13"/>
      <c r="H26" s="13"/>
      <c r="I26" s="26">
        <f>I27</f>
        <v>895500</v>
      </c>
      <c r="J26" s="13"/>
    </row>
    <row r="27" spans="1:13" ht="57" customHeight="1">
      <c r="A27" s="13"/>
      <c r="B27" s="57" t="s">
        <v>25</v>
      </c>
      <c r="C27" s="13"/>
      <c r="D27" s="25" t="s">
        <v>26</v>
      </c>
      <c r="E27" s="71" t="s">
        <v>280</v>
      </c>
      <c r="F27" s="13"/>
      <c r="G27" s="13"/>
      <c r="H27" s="13"/>
      <c r="I27" s="50">
        <f>60000+186500+600000+49000</f>
        <v>895500</v>
      </c>
      <c r="J27" s="13"/>
      <c r="K27" s="73"/>
      <c r="L27" s="73"/>
      <c r="M27" s="73"/>
    </row>
    <row r="28" spans="1:13" ht="26.4">
      <c r="A28" s="32" t="s">
        <v>44</v>
      </c>
      <c r="B28" s="33" t="s">
        <v>45</v>
      </c>
      <c r="C28" s="32" t="s">
        <v>46</v>
      </c>
      <c r="D28" s="9" t="s">
        <v>47</v>
      </c>
      <c r="E28" s="7"/>
      <c r="F28" s="13"/>
      <c r="G28" s="13"/>
      <c r="H28" s="13"/>
      <c r="I28" s="26">
        <f>I29</f>
        <v>7160000</v>
      </c>
      <c r="J28" s="13"/>
    </row>
    <row r="29" spans="1:13" ht="40.200000000000003">
      <c r="A29" s="13"/>
      <c r="B29" s="57" t="s">
        <v>56</v>
      </c>
      <c r="C29" s="13"/>
      <c r="D29" s="25" t="s">
        <v>57</v>
      </c>
      <c r="E29" s="71" t="s">
        <v>132</v>
      </c>
      <c r="F29" s="13"/>
      <c r="G29" s="13"/>
      <c r="H29" s="13"/>
      <c r="I29" s="50">
        <f>7070000+90000</f>
        <v>7160000</v>
      </c>
      <c r="J29" s="13"/>
    </row>
    <row r="30" spans="1:13">
      <c r="A30" s="13"/>
      <c r="B30" s="57" t="s">
        <v>56</v>
      </c>
      <c r="C30" s="13"/>
      <c r="D30" s="25"/>
      <c r="E30" s="7"/>
      <c r="F30" s="13"/>
      <c r="G30" s="13"/>
      <c r="H30" s="13"/>
      <c r="I30" s="50"/>
      <c r="J30" s="13"/>
    </row>
    <row r="31" spans="1:13" ht="39.6">
      <c r="A31" s="32" t="s">
        <v>48</v>
      </c>
      <c r="B31" s="33" t="s">
        <v>49</v>
      </c>
      <c r="C31" s="32" t="s">
        <v>50</v>
      </c>
      <c r="D31" s="34" t="s">
        <v>51</v>
      </c>
      <c r="E31" s="7"/>
      <c r="F31" s="13"/>
      <c r="G31" s="13"/>
      <c r="H31" s="13"/>
      <c r="I31" s="26">
        <f>I32</f>
        <v>3460000</v>
      </c>
      <c r="J31" s="13"/>
    </row>
    <row r="32" spans="1:13" ht="38.25" customHeight="1">
      <c r="A32" s="13"/>
      <c r="B32" s="57" t="s">
        <v>56</v>
      </c>
      <c r="C32" s="13"/>
      <c r="D32" s="25" t="s">
        <v>57</v>
      </c>
      <c r="E32" s="7" t="s">
        <v>133</v>
      </c>
      <c r="F32" s="13"/>
      <c r="G32" s="13"/>
      <c r="H32" s="13"/>
      <c r="I32" s="50">
        <v>3460000</v>
      </c>
      <c r="J32" s="13"/>
    </row>
    <row r="33" spans="1:10">
      <c r="A33" s="23" t="s">
        <v>52</v>
      </c>
      <c r="B33" s="23" t="s">
        <v>53</v>
      </c>
      <c r="C33" s="23" t="s">
        <v>54</v>
      </c>
      <c r="D33" s="9" t="s">
        <v>55</v>
      </c>
      <c r="E33" s="35"/>
      <c r="F33" s="13"/>
      <c r="G33" s="13"/>
      <c r="H33" s="13"/>
      <c r="I33" s="26">
        <f>I34</f>
        <v>496917</v>
      </c>
      <c r="J33" s="13"/>
    </row>
    <row r="34" spans="1:10" ht="47.25" customHeight="1">
      <c r="A34" s="13"/>
      <c r="B34" s="57" t="s">
        <v>56</v>
      </c>
      <c r="C34" s="13"/>
      <c r="D34" s="25" t="s">
        <v>57</v>
      </c>
      <c r="E34" s="7" t="s">
        <v>134</v>
      </c>
      <c r="F34" s="13"/>
      <c r="G34" s="13"/>
      <c r="H34" s="13"/>
      <c r="I34" s="50">
        <f>330000+48817+120000-1900</f>
        <v>496917</v>
      </c>
      <c r="J34" s="13"/>
    </row>
    <row r="35" spans="1:10" ht="28.5" customHeight="1">
      <c r="A35" s="22" t="s">
        <v>249</v>
      </c>
      <c r="B35" s="58" t="s">
        <v>30</v>
      </c>
      <c r="C35" s="94"/>
      <c r="D35" s="9" t="s">
        <v>250</v>
      </c>
      <c r="E35" s="7"/>
      <c r="F35" s="13"/>
      <c r="G35" s="13"/>
      <c r="H35" s="13"/>
      <c r="I35" s="64">
        <v>10000</v>
      </c>
      <c r="J35" s="13"/>
    </row>
    <row r="36" spans="1:10" ht="27.75" customHeight="1">
      <c r="A36" s="13"/>
      <c r="B36" s="57" t="s">
        <v>25</v>
      </c>
      <c r="C36" s="13"/>
      <c r="D36" s="25" t="s">
        <v>26</v>
      </c>
      <c r="E36" s="7" t="s">
        <v>251</v>
      </c>
      <c r="F36" s="13"/>
      <c r="G36" s="13"/>
      <c r="H36" s="13"/>
      <c r="I36" s="50">
        <v>10000</v>
      </c>
      <c r="J36" s="13"/>
    </row>
    <row r="37" spans="1:10" ht="47.25" customHeight="1">
      <c r="A37" s="22" t="s">
        <v>204</v>
      </c>
      <c r="B37" s="58" t="s">
        <v>205</v>
      </c>
      <c r="C37" s="94">
        <v>1040</v>
      </c>
      <c r="D37" s="9" t="s">
        <v>206</v>
      </c>
      <c r="E37" s="7"/>
      <c r="F37" s="13"/>
      <c r="G37" s="13"/>
      <c r="H37" s="13"/>
      <c r="I37" s="64">
        <f>I38</f>
        <v>63499</v>
      </c>
      <c r="J37" s="13"/>
    </row>
    <row r="38" spans="1:10" ht="33.75" customHeight="1">
      <c r="A38" s="13"/>
      <c r="B38" s="57" t="s">
        <v>56</v>
      </c>
      <c r="C38" s="13"/>
      <c r="D38" s="25" t="s">
        <v>57</v>
      </c>
      <c r="E38" s="7" t="s">
        <v>207</v>
      </c>
      <c r="F38" s="13"/>
      <c r="G38" s="13"/>
      <c r="H38" s="13"/>
      <c r="I38" s="50">
        <v>63499</v>
      </c>
      <c r="J38" s="13"/>
    </row>
    <row r="39" spans="1:10" ht="27.75" customHeight="1">
      <c r="A39" s="78" t="s">
        <v>106</v>
      </c>
      <c r="B39" s="78" t="s">
        <v>28</v>
      </c>
      <c r="C39" s="78" t="s">
        <v>124</v>
      </c>
      <c r="D39" s="15" t="s">
        <v>27</v>
      </c>
      <c r="E39" s="13"/>
      <c r="F39" s="13"/>
      <c r="G39" s="13"/>
      <c r="H39" s="13"/>
      <c r="I39" s="26">
        <f>I40+I41</f>
        <v>1450000</v>
      </c>
      <c r="J39" s="13"/>
    </row>
    <row r="40" spans="1:10" ht="53.4">
      <c r="A40" s="13"/>
      <c r="B40" s="57" t="s">
        <v>30</v>
      </c>
      <c r="C40" s="55"/>
      <c r="D40" s="25" t="s">
        <v>29</v>
      </c>
      <c r="E40" s="7" t="s">
        <v>135</v>
      </c>
      <c r="F40" s="13"/>
      <c r="G40" s="13"/>
      <c r="H40" s="13"/>
      <c r="I40" s="50">
        <f>450000+550000</f>
        <v>1000000</v>
      </c>
      <c r="J40" s="13"/>
    </row>
    <row r="41" spans="1:10" ht="53.4">
      <c r="A41" s="13"/>
      <c r="B41" s="57" t="s">
        <v>30</v>
      </c>
      <c r="C41" s="55"/>
      <c r="D41" s="25" t="s">
        <v>29</v>
      </c>
      <c r="E41" s="7" t="s">
        <v>136</v>
      </c>
      <c r="F41" s="13"/>
      <c r="G41" s="13"/>
      <c r="H41" s="13"/>
      <c r="I41" s="50">
        <v>450000</v>
      </c>
      <c r="J41" s="13"/>
    </row>
    <row r="42" spans="1:10" ht="26.4">
      <c r="A42" s="22" t="s">
        <v>138</v>
      </c>
      <c r="B42" s="58" t="s">
        <v>30</v>
      </c>
      <c r="C42" s="22" t="s">
        <v>32</v>
      </c>
      <c r="D42" s="9" t="s">
        <v>113</v>
      </c>
      <c r="E42" s="7"/>
      <c r="F42" s="13"/>
      <c r="G42" s="13"/>
      <c r="H42" s="13"/>
      <c r="I42" s="64">
        <f>I43</f>
        <v>74500</v>
      </c>
      <c r="J42" s="13"/>
    </row>
    <row r="43" spans="1:10" ht="39.6">
      <c r="A43" s="13"/>
      <c r="B43" s="54">
        <v>3132</v>
      </c>
      <c r="C43" s="54"/>
      <c r="D43" s="25" t="s">
        <v>18</v>
      </c>
      <c r="E43" s="35" t="s">
        <v>139</v>
      </c>
      <c r="F43" s="13"/>
      <c r="G43" s="13"/>
      <c r="H43" s="13"/>
      <c r="I43" s="50">
        <v>74500</v>
      </c>
      <c r="J43" s="13"/>
    </row>
    <row r="44" spans="1:10" ht="39.6">
      <c r="A44" s="65" t="s">
        <v>31</v>
      </c>
      <c r="B44" s="27">
        <v>7350</v>
      </c>
      <c r="C44" s="60" t="s">
        <v>32</v>
      </c>
      <c r="D44" s="9" t="s">
        <v>33</v>
      </c>
      <c r="E44" s="13"/>
      <c r="F44" s="13"/>
      <c r="G44" s="13"/>
      <c r="H44" s="13"/>
      <c r="I44" s="26">
        <f>I45</f>
        <v>500000</v>
      </c>
      <c r="J44" s="13"/>
    </row>
    <row r="45" spans="1:10" ht="31.5" customHeight="1">
      <c r="A45" s="13"/>
      <c r="B45" s="28">
        <v>2281</v>
      </c>
      <c r="C45" s="61"/>
      <c r="D45" s="30" t="s">
        <v>34</v>
      </c>
      <c r="E45" s="31" t="s">
        <v>137</v>
      </c>
      <c r="F45" s="13"/>
      <c r="G45" s="13"/>
      <c r="H45" s="13"/>
      <c r="I45" s="50">
        <v>500000</v>
      </c>
      <c r="J45" s="13"/>
    </row>
    <row r="46" spans="1:10" ht="27">
      <c r="A46" s="78" t="s">
        <v>35</v>
      </c>
      <c r="B46" s="78" t="s">
        <v>36</v>
      </c>
      <c r="C46" s="78" t="s">
        <v>62</v>
      </c>
      <c r="D46" s="8" t="s">
        <v>37</v>
      </c>
      <c r="E46" s="13"/>
      <c r="F46" s="13"/>
      <c r="G46" s="13"/>
      <c r="H46" s="13"/>
      <c r="I46" s="26">
        <f>I47+I48+I49</f>
        <v>1500340</v>
      </c>
      <c r="J46" s="13"/>
    </row>
    <row r="47" spans="1:10" ht="51" customHeight="1">
      <c r="A47" s="19"/>
      <c r="B47" s="57" t="s">
        <v>25</v>
      </c>
      <c r="C47" s="55"/>
      <c r="D47" s="25" t="s">
        <v>26</v>
      </c>
      <c r="E47" s="7" t="s">
        <v>196</v>
      </c>
      <c r="F47" s="13"/>
      <c r="G47" s="13"/>
      <c r="H47" s="13"/>
      <c r="I47" s="50">
        <f>1425000-300000</f>
        <v>1125000</v>
      </c>
      <c r="J47" s="13"/>
    </row>
    <row r="48" spans="1:10" ht="51" customHeight="1">
      <c r="A48" s="19"/>
      <c r="B48" s="54">
        <v>3132</v>
      </c>
      <c r="C48" s="54"/>
      <c r="D48" s="25" t="s">
        <v>18</v>
      </c>
      <c r="E48" s="7" t="s">
        <v>195</v>
      </c>
      <c r="F48" s="13"/>
      <c r="G48" s="13"/>
      <c r="H48" s="13"/>
      <c r="I48" s="50">
        <v>300000</v>
      </c>
      <c r="J48" s="13"/>
    </row>
    <row r="49" spans="1:21" ht="54" customHeight="1">
      <c r="A49" s="103"/>
      <c r="B49" s="104" t="s">
        <v>56</v>
      </c>
      <c r="C49" s="51"/>
      <c r="D49" s="35" t="s">
        <v>57</v>
      </c>
      <c r="E49" s="71" t="s">
        <v>275</v>
      </c>
      <c r="F49" s="51"/>
      <c r="G49" s="51"/>
      <c r="H49" s="51"/>
      <c r="I49" s="50">
        <f>59800+15540</f>
        <v>75340</v>
      </c>
      <c r="J49" s="51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</row>
    <row r="50" spans="1:21" s="4" customFormat="1" ht="26.4">
      <c r="A50" s="102" t="s">
        <v>260</v>
      </c>
      <c r="B50" s="56" t="s">
        <v>261</v>
      </c>
      <c r="C50" s="106" t="s">
        <v>89</v>
      </c>
      <c r="D50" s="97" t="s">
        <v>90</v>
      </c>
      <c r="E50" s="71"/>
      <c r="F50" s="51"/>
      <c r="G50" s="51"/>
      <c r="H50" s="51"/>
      <c r="I50" s="64">
        <f>I51</f>
        <v>1000</v>
      </c>
      <c r="J50" s="51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</row>
    <row r="51" spans="1:21" s="4" customFormat="1" ht="41.25" customHeight="1">
      <c r="A51" s="103"/>
      <c r="B51" s="104" t="s">
        <v>56</v>
      </c>
      <c r="C51" s="108"/>
      <c r="D51" s="35" t="s">
        <v>57</v>
      </c>
      <c r="E51" s="40" t="s">
        <v>263</v>
      </c>
      <c r="F51" s="51"/>
      <c r="G51" s="51"/>
      <c r="H51" s="51"/>
      <c r="I51" s="50">
        <v>1000</v>
      </c>
      <c r="J51" s="51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</row>
    <row r="52" spans="1:21" ht="44.25" customHeight="1">
      <c r="A52" s="33" t="s">
        <v>220</v>
      </c>
      <c r="B52" s="36">
        <v>8110</v>
      </c>
      <c r="C52" s="106" t="s">
        <v>221</v>
      </c>
      <c r="D52" s="97" t="s">
        <v>222</v>
      </c>
      <c r="E52" s="71"/>
      <c r="F52" s="51"/>
      <c r="G52" s="51"/>
      <c r="H52" s="51"/>
      <c r="I52" s="64">
        <f>I53</f>
        <v>47685</v>
      </c>
      <c r="J52" s="51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</row>
    <row r="53" spans="1:21" ht="43.5" customHeight="1">
      <c r="A53" s="19"/>
      <c r="B53" s="55">
        <v>3122</v>
      </c>
      <c r="C53" s="14"/>
      <c r="D53" s="25" t="s">
        <v>77</v>
      </c>
      <c r="E53" s="40" t="s">
        <v>223</v>
      </c>
      <c r="F53" s="13"/>
      <c r="G53" s="13"/>
      <c r="H53" s="13"/>
      <c r="I53" s="50">
        <v>47685</v>
      </c>
      <c r="J53" s="13"/>
    </row>
    <row r="54" spans="1:21" ht="12.75" customHeight="1">
      <c r="A54" s="5" t="s">
        <v>13</v>
      </c>
      <c r="B54" s="5" t="s">
        <v>14</v>
      </c>
      <c r="C54" s="5"/>
      <c r="D54" s="6" t="s">
        <v>15</v>
      </c>
      <c r="E54" s="7"/>
      <c r="F54" s="13"/>
      <c r="G54" s="13"/>
      <c r="H54" s="13"/>
      <c r="I54" s="64">
        <f>I55+I57+I62+I64+I66+I68+I72+I74</f>
        <v>3600143.14</v>
      </c>
      <c r="J54" s="13"/>
    </row>
    <row r="55" spans="1:21" ht="12.75" customHeight="1">
      <c r="A55" s="22" t="s">
        <v>38</v>
      </c>
      <c r="B55" s="58" t="s">
        <v>39</v>
      </c>
      <c r="C55" s="58" t="s">
        <v>123</v>
      </c>
      <c r="D55" s="15" t="s">
        <v>40</v>
      </c>
      <c r="E55" s="7"/>
      <c r="F55" s="13"/>
      <c r="G55" s="13"/>
      <c r="H55" s="13"/>
      <c r="I55" s="26">
        <f>I56</f>
        <v>305000</v>
      </c>
      <c r="J55" s="13"/>
    </row>
    <row r="56" spans="1:21" ht="68.25" customHeight="1">
      <c r="A56" s="21"/>
      <c r="B56" s="57" t="s">
        <v>25</v>
      </c>
      <c r="C56" s="55"/>
      <c r="D56" s="25" t="s">
        <v>26</v>
      </c>
      <c r="E56" s="35" t="s">
        <v>232</v>
      </c>
      <c r="F56" s="13"/>
      <c r="G56" s="13"/>
      <c r="H56" s="13"/>
      <c r="I56" s="50">
        <f>305000</f>
        <v>305000</v>
      </c>
      <c r="J56" s="14"/>
    </row>
    <row r="57" spans="1:21" ht="29.25" customHeight="1">
      <c r="A57" s="65" t="s">
        <v>140</v>
      </c>
      <c r="B57" s="65" t="s">
        <v>142</v>
      </c>
      <c r="C57" s="65" t="s">
        <v>41</v>
      </c>
      <c r="D57" s="15" t="s">
        <v>141</v>
      </c>
      <c r="E57" s="1"/>
      <c r="F57" s="14"/>
      <c r="G57" s="14"/>
      <c r="H57" s="14"/>
      <c r="I57" s="26">
        <f>I58+I59+I60+I61</f>
        <v>681199.34000000008</v>
      </c>
      <c r="J57" s="14"/>
    </row>
    <row r="58" spans="1:21" ht="63.75" customHeight="1">
      <c r="A58" s="14"/>
      <c r="B58" s="57" t="s">
        <v>25</v>
      </c>
      <c r="C58" s="55"/>
      <c r="D58" s="25" t="s">
        <v>26</v>
      </c>
      <c r="E58" s="35" t="s">
        <v>233</v>
      </c>
      <c r="F58" s="14"/>
      <c r="G58" s="14"/>
      <c r="H58" s="14"/>
      <c r="I58" s="50">
        <f>190000+75000</f>
        <v>265000</v>
      </c>
      <c r="J58" s="14"/>
    </row>
    <row r="59" spans="1:21" ht="79.2">
      <c r="A59" s="14"/>
      <c r="B59" s="57" t="s">
        <v>25</v>
      </c>
      <c r="C59" s="55"/>
      <c r="D59" s="25" t="s">
        <v>26</v>
      </c>
      <c r="E59" s="45" t="s">
        <v>202</v>
      </c>
      <c r="F59" s="14"/>
      <c r="G59" s="14"/>
      <c r="H59" s="14"/>
      <c r="I59" s="50">
        <f>20049.34+8200</f>
        <v>28249.34</v>
      </c>
      <c r="J59" s="14"/>
    </row>
    <row r="60" spans="1:21" ht="52.8">
      <c r="A60" s="14"/>
      <c r="B60" s="57" t="s">
        <v>25</v>
      </c>
      <c r="C60" s="55"/>
      <c r="D60" s="25" t="s">
        <v>26</v>
      </c>
      <c r="E60" s="45" t="s">
        <v>208</v>
      </c>
      <c r="F60" s="14"/>
      <c r="G60" s="14"/>
      <c r="H60" s="14"/>
      <c r="I60" s="50">
        <v>220450</v>
      </c>
      <c r="J60" s="14"/>
    </row>
    <row r="61" spans="1:21" ht="26.4">
      <c r="A61" s="14"/>
      <c r="B61" s="57" t="s">
        <v>25</v>
      </c>
      <c r="C61" s="55"/>
      <c r="D61" s="25" t="s">
        <v>26</v>
      </c>
      <c r="E61" s="45" t="s">
        <v>209</v>
      </c>
      <c r="F61" s="14"/>
      <c r="G61" s="14"/>
      <c r="H61" s="14"/>
      <c r="I61" s="50">
        <v>167500</v>
      </c>
      <c r="J61" s="14"/>
    </row>
    <row r="62" spans="1:21" ht="26.4">
      <c r="A62" s="22" t="s">
        <v>212</v>
      </c>
      <c r="B62" s="58" t="s">
        <v>213</v>
      </c>
      <c r="C62" s="58" t="s">
        <v>214</v>
      </c>
      <c r="D62" s="15" t="s">
        <v>141</v>
      </c>
      <c r="E62" s="45"/>
      <c r="F62" s="13"/>
      <c r="G62" s="13"/>
      <c r="H62" s="13"/>
      <c r="I62" s="64">
        <f>I63</f>
        <v>46761.8</v>
      </c>
      <c r="J62" s="14"/>
    </row>
    <row r="63" spans="1:21" ht="79.2">
      <c r="A63" s="14"/>
      <c r="B63" s="57" t="s">
        <v>25</v>
      </c>
      <c r="C63" s="55"/>
      <c r="D63" s="25" t="s">
        <v>26</v>
      </c>
      <c r="E63" s="45" t="s">
        <v>201</v>
      </c>
      <c r="F63" s="14"/>
      <c r="G63" s="14"/>
      <c r="H63" s="14"/>
      <c r="I63" s="50">
        <v>46761.8</v>
      </c>
      <c r="J63" s="14"/>
    </row>
    <row r="64" spans="1:21" s="4" customFormat="1" ht="52.8">
      <c r="A64" s="102" t="s">
        <v>256</v>
      </c>
      <c r="B64" s="56" t="s">
        <v>257</v>
      </c>
      <c r="C64" s="56" t="s">
        <v>258</v>
      </c>
      <c r="D64" s="97" t="s">
        <v>270</v>
      </c>
      <c r="E64" s="98"/>
      <c r="F64" s="51"/>
      <c r="G64" s="51"/>
      <c r="H64" s="51"/>
      <c r="I64" s="64">
        <f>I65</f>
        <v>227000</v>
      </c>
      <c r="J64" s="13"/>
    </row>
    <row r="65" spans="1:10" s="4" customFormat="1" ht="63.75" customHeight="1">
      <c r="A65" s="103"/>
      <c r="B65" s="104" t="s">
        <v>25</v>
      </c>
      <c r="C65" s="104"/>
      <c r="D65" s="35" t="s">
        <v>26</v>
      </c>
      <c r="E65" s="98" t="s">
        <v>271</v>
      </c>
      <c r="F65" s="51"/>
      <c r="G65" s="51"/>
      <c r="H65" s="51"/>
      <c r="I65" s="50">
        <v>227000</v>
      </c>
      <c r="J65" s="13"/>
    </row>
    <row r="66" spans="1:10" s="4" customFormat="1" ht="66">
      <c r="A66" s="22" t="s">
        <v>252</v>
      </c>
      <c r="B66" s="58" t="s">
        <v>253</v>
      </c>
      <c r="C66" s="59">
        <v>990</v>
      </c>
      <c r="D66" s="9" t="s">
        <v>254</v>
      </c>
      <c r="E66" s="45"/>
      <c r="F66" s="13"/>
      <c r="G66" s="13"/>
      <c r="H66" s="13"/>
      <c r="I66" s="64">
        <f>I67</f>
        <v>156050</v>
      </c>
      <c r="J66" s="13"/>
    </row>
    <row r="67" spans="1:10" ht="52.8">
      <c r="A67" s="14"/>
      <c r="B67" s="57" t="s">
        <v>25</v>
      </c>
      <c r="C67" s="55"/>
      <c r="D67" s="25" t="s">
        <v>26</v>
      </c>
      <c r="E67" s="45" t="s">
        <v>234</v>
      </c>
      <c r="F67" s="14"/>
      <c r="G67" s="14"/>
      <c r="H67" s="14"/>
      <c r="I67" s="50">
        <v>156050</v>
      </c>
      <c r="J67" s="14"/>
    </row>
    <row r="68" spans="1:10" ht="26.4">
      <c r="A68" s="65" t="s">
        <v>203</v>
      </c>
      <c r="B68" s="81">
        <v>7321</v>
      </c>
      <c r="C68" s="65" t="s">
        <v>32</v>
      </c>
      <c r="D68" s="9" t="s">
        <v>80</v>
      </c>
      <c r="E68" s="45"/>
      <c r="F68" s="14"/>
      <c r="G68" s="14"/>
      <c r="H68" s="14"/>
      <c r="I68" s="64">
        <f>I69+I70+I71</f>
        <v>1516332</v>
      </c>
      <c r="J68" s="14"/>
    </row>
    <row r="69" spans="1:10" ht="26.4">
      <c r="A69" s="65"/>
      <c r="B69" s="57" t="s">
        <v>128</v>
      </c>
      <c r="C69" s="62"/>
      <c r="D69" s="25" t="s">
        <v>18</v>
      </c>
      <c r="E69" s="98" t="s">
        <v>224</v>
      </c>
      <c r="F69" s="14"/>
      <c r="G69" s="14"/>
      <c r="H69" s="14"/>
      <c r="I69" s="50">
        <v>49000</v>
      </c>
      <c r="J69" s="14"/>
    </row>
    <row r="70" spans="1:10" ht="39.6">
      <c r="A70" s="14"/>
      <c r="B70" s="57" t="s">
        <v>128</v>
      </c>
      <c r="C70" s="62"/>
      <c r="D70" s="25" t="s">
        <v>18</v>
      </c>
      <c r="E70" s="98" t="s">
        <v>225</v>
      </c>
      <c r="F70" s="14"/>
      <c r="G70" s="14"/>
      <c r="H70" s="14"/>
      <c r="I70" s="50">
        <v>1200000</v>
      </c>
      <c r="J70" s="14"/>
    </row>
    <row r="71" spans="1:10" ht="26.4">
      <c r="A71" s="14"/>
      <c r="B71" s="57" t="s">
        <v>128</v>
      </c>
      <c r="C71" s="62"/>
      <c r="D71" s="25" t="s">
        <v>18</v>
      </c>
      <c r="E71" s="98" t="s">
        <v>276</v>
      </c>
      <c r="F71" s="14"/>
      <c r="G71" s="14"/>
      <c r="H71" s="14"/>
      <c r="I71" s="50">
        <v>267332</v>
      </c>
      <c r="J71" s="14"/>
    </row>
    <row r="72" spans="1:10" ht="27">
      <c r="A72" s="78" t="s">
        <v>43</v>
      </c>
      <c r="B72" s="78" t="s">
        <v>36</v>
      </c>
      <c r="C72" s="78" t="s">
        <v>62</v>
      </c>
      <c r="D72" s="8" t="s">
        <v>37</v>
      </c>
      <c r="E72" s="13"/>
      <c r="F72" s="14"/>
      <c r="G72" s="14"/>
      <c r="H72" s="14"/>
      <c r="I72" s="26">
        <f>I73</f>
        <v>278800</v>
      </c>
      <c r="J72" s="14"/>
    </row>
    <row r="73" spans="1:10" ht="27">
      <c r="A73" s="14"/>
      <c r="B73" s="57" t="s">
        <v>25</v>
      </c>
      <c r="C73" s="55"/>
      <c r="D73" s="25" t="s">
        <v>26</v>
      </c>
      <c r="E73" s="7" t="s">
        <v>127</v>
      </c>
      <c r="F73" s="14"/>
      <c r="G73" s="14"/>
      <c r="H73" s="14"/>
      <c r="I73" s="50">
        <f>220400+58400</f>
        <v>278800</v>
      </c>
      <c r="J73" s="14"/>
    </row>
    <row r="74" spans="1:10">
      <c r="A74" s="22" t="s">
        <v>122</v>
      </c>
      <c r="B74" s="58" t="s">
        <v>191</v>
      </c>
      <c r="C74" s="59">
        <v>470</v>
      </c>
      <c r="D74" s="9" t="s">
        <v>16</v>
      </c>
      <c r="E74" s="7"/>
      <c r="F74" s="13"/>
      <c r="G74" s="13"/>
      <c r="H74" s="13"/>
      <c r="I74" s="64">
        <f>I75</f>
        <v>389000</v>
      </c>
      <c r="J74" s="14"/>
    </row>
    <row r="75" spans="1:10" ht="70.5" customHeight="1">
      <c r="A75" s="13"/>
      <c r="B75" s="57" t="s">
        <v>128</v>
      </c>
      <c r="C75" s="62"/>
      <c r="D75" s="25" t="s">
        <v>18</v>
      </c>
      <c r="E75" s="7" t="s">
        <v>192</v>
      </c>
      <c r="F75" s="13"/>
      <c r="G75" s="13"/>
      <c r="H75" s="13"/>
      <c r="I75" s="50">
        <v>389000</v>
      </c>
      <c r="J75" s="14"/>
    </row>
    <row r="76" spans="1:10" ht="27">
      <c r="A76" s="22" t="s">
        <v>58</v>
      </c>
      <c r="B76" s="58" t="s">
        <v>64</v>
      </c>
      <c r="C76" s="62"/>
      <c r="D76" s="8" t="s">
        <v>59</v>
      </c>
      <c r="E76" s="13"/>
      <c r="F76" s="14"/>
      <c r="G76" s="14"/>
      <c r="H76" s="14"/>
      <c r="I76" s="64">
        <f>I77+I81</f>
        <v>429300</v>
      </c>
      <c r="J76" s="14"/>
    </row>
    <row r="77" spans="1:10" ht="26.4">
      <c r="A77" s="32" t="s">
        <v>144</v>
      </c>
      <c r="B77" s="33" t="s">
        <v>112</v>
      </c>
      <c r="C77" s="32" t="s">
        <v>32</v>
      </c>
      <c r="D77" s="9" t="s">
        <v>113</v>
      </c>
      <c r="E77" s="13"/>
      <c r="F77" s="14"/>
      <c r="G77" s="14"/>
      <c r="H77" s="14"/>
      <c r="I77" s="26">
        <f>I78+I79+I80</f>
        <v>409000</v>
      </c>
      <c r="J77" s="14"/>
    </row>
    <row r="78" spans="1:10" ht="49.5" customHeight="1">
      <c r="A78" s="22"/>
      <c r="B78" s="57" t="s">
        <v>128</v>
      </c>
      <c r="C78" s="62"/>
      <c r="D78" s="25" t="s">
        <v>18</v>
      </c>
      <c r="E78" s="70" t="s">
        <v>153</v>
      </c>
      <c r="F78" s="14"/>
      <c r="G78" s="14"/>
      <c r="H78" s="14"/>
      <c r="I78" s="68">
        <v>129000</v>
      </c>
      <c r="J78" s="14"/>
    </row>
    <row r="79" spans="1:10" ht="42" customHeight="1">
      <c r="A79" s="22"/>
      <c r="B79" s="57" t="s">
        <v>128</v>
      </c>
      <c r="C79" s="62"/>
      <c r="D79" s="25" t="s">
        <v>18</v>
      </c>
      <c r="E79" s="70" t="s">
        <v>154</v>
      </c>
      <c r="F79" s="14"/>
      <c r="G79" s="14"/>
      <c r="H79" s="14"/>
      <c r="I79" s="68">
        <v>130000</v>
      </c>
      <c r="J79" s="14"/>
    </row>
    <row r="80" spans="1:10" ht="49.5" customHeight="1">
      <c r="A80" s="22"/>
      <c r="B80" s="57" t="s">
        <v>128</v>
      </c>
      <c r="C80" s="62"/>
      <c r="D80" s="25" t="s">
        <v>18</v>
      </c>
      <c r="E80" s="70" t="s">
        <v>155</v>
      </c>
      <c r="F80" s="14"/>
      <c r="G80" s="14"/>
      <c r="H80" s="14"/>
      <c r="I80" s="68">
        <v>150000</v>
      </c>
      <c r="J80" s="14"/>
    </row>
    <row r="81" spans="1:10" ht="27">
      <c r="A81" s="78" t="s">
        <v>60</v>
      </c>
      <c r="B81" s="78" t="s">
        <v>36</v>
      </c>
      <c r="C81" s="78" t="s">
        <v>62</v>
      </c>
      <c r="D81" s="8" t="s">
        <v>37</v>
      </c>
      <c r="E81" s="7"/>
      <c r="F81" s="14"/>
      <c r="G81" s="14"/>
      <c r="H81" s="14"/>
      <c r="I81" s="26">
        <f>I82</f>
        <v>20300</v>
      </c>
      <c r="J81" s="14"/>
    </row>
    <row r="82" spans="1:10" ht="40.200000000000003">
      <c r="A82" s="19"/>
      <c r="B82" s="57" t="s">
        <v>25</v>
      </c>
      <c r="C82" s="55"/>
      <c r="D82" s="25" t="s">
        <v>26</v>
      </c>
      <c r="E82" s="7" t="s">
        <v>61</v>
      </c>
      <c r="F82" s="14"/>
      <c r="G82" s="14"/>
      <c r="H82" s="14"/>
      <c r="I82" s="50">
        <v>20300</v>
      </c>
      <c r="J82" s="14"/>
    </row>
    <row r="83" spans="1:10" ht="27">
      <c r="A83" s="22" t="s">
        <v>63</v>
      </c>
      <c r="B83" s="59">
        <v>10</v>
      </c>
      <c r="C83" s="63"/>
      <c r="D83" s="8" t="s">
        <v>65</v>
      </c>
      <c r="E83" s="13"/>
      <c r="F83" s="14"/>
      <c r="G83" s="14"/>
      <c r="H83" s="14"/>
      <c r="I83" s="26">
        <f>I84+I87+I89+I92+I95+I97</f>
        <v>725900</v>
      </c>
      <c r="J83" s="14"/>
    </row>
    <row r="84" spans="1:10">
      <c r="A84" s="22" t="s">
        <v>66</v>
      </c>
      <c r="B84" s="59">
        <v>4030</v>
      </c>
      <c r="C84" s="32" t="s">
        <v>67</v>
      </c>
      <c r="D84" s="9" t="s">
        <v>68</v>
      </c>
      <c r="E84" s="13"/>
      <c r="F84" s="14"/>
      <c r="G84" s="14"/>
      <c r="H84" s="14"/>
      <c r="I84" s="26">
        <f>I85+I86</f>
        <v>72000</v>
      </c>
      <c r="J84" s="14"/>
    </row>
    <row r="85" spans="1:10" ht="28.5" customHeight="1">
      <c r="A85" s="19"/>
      <c r="B85" s="57" t="s">
        <v>25</v>
      </c>
      <c r="C85" s="13"/>
      <c r="D85" s="25" t="s">
        <v>26</v>
      </c>
      <c r="E85" s="35" t="s">
        <v>69</v>
      </c>
      <c r="F85" s="14"/>
      <c r="G85" s="14"/>
      <c r="H85" s="14"/>
      <c r="I85" s="50">
        <v>49000</v>
      </c>
      <c r="J85" s="14"/>
    </row>
    <row r="86" spans="1:10" ht="28.5" customHeight="1">
      <c r="A86" s="19"/>
      <c r="B86" s="57" t="s">
        <v>25</v>
      </c>
      <c r="C86" s="13"/>
      <c r="D86" s="25" t="s">
        <v>26</v>
      </c>
      <c r="E86" s="35" t="s">
        <v>210</v>
      </c>
      <c r="F86" s="14"/>
      <c r="G86" s="14"/>
      <c r="H86" s="14"/>
      <c r="I86" s="50">
        <v>23000</v>
      </c>
      <c r="J86" s="14"/>
    </row>
    <row r="87" spans="1:10" ht="41.25" customHeight="1">
      <c r="A87" s="78" t="s">
        <v>118</v>
      </c>
      <c r="B87" s="78" t="s">
        <v>119</v>
      </c>
      <c r="C87" s="78" t="s">
        <v>120</v>
      </c>
      <c r="D87" s="9" t="s">
        <v>145</v>
      </c>
      <c r="E87" s="8"/>
      <c r="F87" s="74"/>
      <c r="G87" s="74"/>
      <c r="H87" s="74"/>
      <c r="I87" s="26">
        <f>I88</f>
        <v>33400</v>
      </c>
      <c r="J87" s="14"/>
    </row>
    <row r="88" spans="1:10" ht="39" customHeight="1">
      <c r="A88" s="102"/>
      <c r="B88" s="104" t="s">
        <v>25</v>
      </c>
      <c r="C88" s="109"/>
      <c r="D88" s="35" t="s">
        <v>26</v>
      </c>
      <c r="E88" s="35" t="s">
        <v>146</v>
      </c>
      <c r="F88" s="91"/>
      <c r="G88" s="91"/>
      <c r="H88" s="91"/>
      <c r="I88" s="50">
        <v>33400</v>
      </c>
      <c r="J88" s="14"/>
    </row>
    <row r="89" spans="1:10" ht="26.4">
      <c r="A89" s="33" t="s">
        <v>108</v>
      </c>
      <c r="B89" s="33" t="s">
        <v>109</v>
      </c>
      <c r="C89" s="33" t="s">
        <v>110</v>
      </c>
      <c r="D89" s="97" t="s">
        <v>111</v>
      </c>
      <c r="E89" s="110"/>
      <c r="F89" s="91"/>
      <c r="G89" s="91"/>
      <c r="H89" s="91"/>
      <c r="I89" s="64">
        <f>I91+I90</f>
        <v>217000</v>
      </c>
      <c r="J89" s="14"/>
    </row>
    <row r="90" spans="1:10" ht="29.25" customHeight="1">
      <c r="A90" s="33"/>
      <c r="B90" s="111" t="s">
        <v>262</v>
      </c>
      <c r="C90" s="33"/>
      <c r="D90" s="70" t="s">
        <v>81</v>
      </c>
      <c r="E90" s="110" t="s">
        <v>264</v>
      </c>
      <c r="F90" s="91"/>
      <c r="G90" s="91"/>
      <c r="H90" s="91"/>
      <c r="I90" s="50">
        <v>200000</v>
      </c>
      <c r="J90" s="14"/>
    </row>
    <row r="91" spans="1:10" ht="32.25" customHeight="1">
      <c r="A91" s="103"/>
      <c r="B91" s="104" t="s">
        <v>25</v>
      </c>
      <c r="C91" s="51"/>
      <c r="D91" s="35" t="s">
        <v>26</v>
      </c>
      <c r="E91" s="90" t="s">
        <v>147</v>
      </c>
      <c r="F91" s="91"/>
      <c r="G91" s="91"/>
      <c r="H91" s="91"/>
      <c r="I91" s="50">
        <v>17000</v>
      </c>
      <c r="J91" s="14"/>
    </row>
    <row r="92" spans="1:10" ht="26.4">
      <c r="A92" s="33" t="s">
        <v>148</v>
      </c>
      <c r="B92" s="33" t="s">
        <v>151</v>
      </c>
      <c r="C92" s="33" t="s">
        <v>70</v>
      </c>
      <c r="D92" s="97" t="s">
        <v>152</v>
      </c>
      <c r="E92" s="51"/>
      <c r="F92" s="91"/>
      <c r="G92" s="91"/>
      <c r="H92" s="91"/>
      <c r="I92" s="64">
        <f>I93+I94</f>
        <v>150000</v>
      </c>
      <c r="J92" s="14"/>
    </row>
    <row r="93" spans="1:10" ht="54.6">
      <c r="A93" s="103"/>
      <c r="B93" s="104" t="s">
        <v>25</v>
      </c>
      <c r="C93" s="51"/>
      <c r="D93" s="35" t="s">
        <v>26</v>
      </c>
      <c r="E93" s="92" t="s">
        <v>149</v>
      </c>
      <c r="F93" s="91"/>
      <c r="G93" s="91"/>
      <c r="H93" s="91"/>
      <c r="I93" s="50">
        <v>114000</v>
      </c>
      <c r="J93" s="14"/>
    </row>
    <row r="94" spans="1:10" ht="26.4">
      <c r="A94" s="103"/>
      <c r="B94" s="104" t="s">
        <v>25</v>
      </c>
      <c r="C94" s="51"/>
      <c r="D94" s="35" t="s">
        <v>26</v>
      </c>
      <c r="E94" s="35" t="s">
        <v>150</v>
      </c>
      <c r="F94" s="91"/>
      <c r="G94" s="91"/>
      <c r="H94" s="91"/>
      <c r="I94" s="51">
        <v>36000</v>
      </c>
      <c r="J94" s="14"/>
    </row>
    <row r="95" spans="1:10" ht="26.4">
      <c r="A95" s="33" t="s">
        <v>156</v>
      </c>
      <c r="B95" s="36">
        <v>7340</v>
      </c>
      <c r="C95" s="106" t="s">
        <v>32</v>
      </c>
      <c r="D95" s="97" t="s">
        <v>115</v>
      </c>
      <c r="E95" s="35"/>
      <c r="F95" s="91"/>
      <c r="G95" s="91"/>
      <c r="H95" s="91"/>
      <c r="I95" s="64">
        <f>I96</f>
        <v>150000</v>
      </c>
      <c r="J95" s="14"/>
    </row>
    <row r="96" spans="1:10" ht="52.8">
      <c r="A96" s="103"/>
      <c r="B96" s="109">
        <v>3143</v>
      </c>
      <c r="C96" s="100"/>
      <c r="D96" s="35" t="s">
        <v>114</v>
      </c>
      <c r="E96" s="35" t="s">
        <v>157</v>
      </c>
      <c r="F96" s="91"/>
      <c r="G96" s="91"/>
      <c r="H96" s="91"/>
      <c r="I96" s="50">
        <v>150000</v>
      </c>
      <c r="J96" s="14"/>
    </row>
    <row r="97" spans="1:10" ht="27">
      <c r="A97" s="112" t="s">
        <v>71</v>
      </c>
      <c r="B97" s="112" t="s">
        <v>36</v>
      </c>
      <c r="C97" s="112" t="s">
        <v>62</v>
      </c>
      <c r="D97" s="113" t="s">
        <v>37</v>
      </c>
      <c r="E97" s="51"/>
      <c r="F97" s="91"/>
      <c r="G97" s="91"/>
      <c r="H97" s="91"/>
      <c r="I97" s="64">
        <f>I98+I99</f>
        <v>103500</v>
      </c>
      <c r="J97" s="14"/>
    </row>
    <row r="98" spans="1:10" ht="40.200000000000003">
      <c r="A98" s="103"/>
      <c r="B98" s="104" t="s">
        <v>25</v>
      </c>
      <c r="C98" s="109"/>
      <c r="D98" s="35" t="s">
        <v>26</v>
      </c>
      <c r="E98" s="71" t="s">
        <v>72</v>
      </c>
      <c r="F98" s="91"/>
      <c r="G98" s="91"/>
      <c r="H98" s="91"/>
      <c r="I98" s="50">
        <f>40000+15000+14500</f>
        <v>69500</v>
      </c>
      <c r="J98" s="14"/>
    </row>
    <row r="99" spans="1:10" ht="26.4">
      <c r="A99" s="19"/>
      <c r="B99" s="57" t="s">
        <v>25</v>
      </c>
      <c r="C99" s="55"/>
      <c r="D99" s="25" t="s">
        <v>26</v>
      </c>
      <c r="E99" s="35" t="s">
        <v>210</v>
      </c>
      <c r="F99" s="14"/>
      <c r="G99" s="14"/>
      <c r="H99" s="14"/>
      <c r="I99" s="50">
        <v>34000</v>
      </c>
      <c r="J99" s="14"/>
    </row>
    <row r="100" spans="1:10" ht="26.4">
      <c r="A100" s="22" t="s">
        <v>73</v>
      </c>
      <c r="B100" s="59">
        <v>11</v>
      </c>
      <c r="C100" s="63"/>
      <c r="D100" s="36" t="s">
        <v>74</v>
      </c>
      <c r="E100" s="13"/>
      <c r="F100" s="14"/>
      <c r="G100" s="14"/>
      <c r="H100" s="14"/>
      <c r="I100" s="64">
        <f>I101+I103+I105</f>
        <v>1874299</v>
      </c>
      <c r="J100" s="14"/>
    </row>
    <row r="101" spans="1:10" ht="26.4">
      <c r="A101" s="32" t="s">
        <v>216</v>
      </c>
      <c r="B101" s="33" t="s">
        <v>217</v>
      </c>
      <c r="C101" s="32" t="s">
        <v>99</v>
      </c>
      <c r="D101" s="97" t="s">
        <v>218</v>
      </c>
      <c r="E101" s="13"/>
      <c r="F101" s="14"/>
      <c r="G101" s="14"/>
      <c r="H101" s="14"/>
      <c r="I101" s="64">
        <f>I102</f>
        <v>20000</v>
      </c>
      <c r="J101" s="14"/>
    </row>
    <row r="102" spans="1:10" ht="26.4">
      <c r="A102" s="22"/>
      <c r="B102" s="57" t="s">
        <v>25</v>
      </c>
      <c r="C102" s="55"/>
      <c r="D102" s="25" t="s">
        <v>26</v>
      </c>
      <c r="E102" s="13" t="s">
        <v>219</v>
      </c>
      <c r="F102" s="14"/>
      <c r="G102" s="14"/>
      <c r="H102" s="14"/>
      <c r="I102" s="50">
        <v>20000</v>
      </c>
      <c r="J102" s="14"/>
    </row>
    <row r="103" spans="1:10" ht="39.6">
      <c r="A103" s="22" t="s">
        <v>236</v>
      </c>
      <c r="B103" s="58" t="s">
        <v>237</v>
      </c>
      <c r="C103" s="32" t="s">
        <v>99</v>
      </c>
      <c r="D103" s="9" t="s">
        <v>238</v>
      </c>
      <c r="E103" s="13"/>
      <c r="F103" s="14"/>
      <c r="G103" s="14"/>
      <c r="H103" s="14"/>
      <c r="I103" s="64">
        <f>I104</f>
        <v>17500</v>
      </c>
      <c r="J103" s="14"/>
    </row>
    <row r="104" spans="1:10" ht="26.4">
      <c r="A104" s="22"/>
      <c r="B104" s="57" t="s">
        <v>25</v>
      </c>
      <c r="C104" s="55"/>
      <c r="D104" s="25" t="s">
        <v>26</v>
      </c>
      <c r="E104" s="51" t="s">
        <v>240</v>
      </c>
      <c r="F104" s="14"/>
      <c r="G104" s="14"/>
      <c r="H104" s="14"/>
      <c r="I104" s="50">
        <f>18700-1200</f>
        <v>17500</v>
      </c>
      <c r="J104" s="14"/>
    </row>
    <row r="105" spans="1:10" ht="66">
      <c r="A105" s="32" t="s">
        <v>100</v>
      </c>
      <c r="B105" s="33" t="s">
        <v>101</v>
      </c>
      <c r="C105" s="32" t="s">
        <v>99</v>
      </c>
      <c r="D105" s="9" t="s">
        <v>102</v>
      </c>
      <c r="E105" s="13"/>
      <c r="F105" s="14"/>
      <c r="G105" s="14"/>
      <c r="H105" s="14"/>
      <c r="I105" s="26">
        <f>I106+I107+I108+I109+I110+I111+I112+I113+I114+I115+I116+I117</f>
        <v>1836799</v>
      </c>
      <c r="J105" s="14"/>
    </row>
    <row r="106" spans="1:10" ht="40.200000000000003">
      <c r="A106" s="22"/>
      <c r="B106" s="57" t="s">
        <v>25</v>
      </c>
      <c r="C106" s="13"/>
      <c r="D106" s="25" t="s">
        <v>26</v>
      </c>
      <c r="E106" s="47" t="s">
        <v>158</v>
      </c>
      <c r="F106" s="14"/>
      <c r="G106" s="14"/>
      <c r="H106" s="14"/>
      <c r="I106" s="50">
        <v>14000</v>
      </c>
      <c r="J106" s="14"/>
    </row>
    <row r="107" spans="1:10" ht="40.200000000000003">
      <c r="A107" s="22"/>
      <c r="B107" s="57" t="s">
        <v>25</v>
      </c>
      <c r="C107" s="13"/>
      <c r="D107" s="25" t="s">
        <v>26</v>
      </c>
      <c r="E107" s="7" t="s">
        <v>159</v>
      </c>
      <c r="F107" s="14"/>
      <c r="G107" s="14"/>
      <c r="H107" s="14"/>
      <c r="I107" s="50">
        <v>22400</v>
      </c>
      <c r="J107" s="14"/>
    </row>
    <row r="108" spans="1:10" ht="26.4">
      <c r="A108" s="22"/>
      <c r="B108" s="57" t="s">
        <v>25</v>
      </c>
      <c r="C108" s="13"/>
      <c r="D108" s="25" t="s">
        <v>26</v>
      </c>
      <c r="E108" s="7" t="s">
        <v>162</v>
      </c>
      <c r="F108" s="14"/>
      <c r="G108" s="14"/>
      <c r="H108" s="14"/>
      <c r="I108" s="50">
        <v>16600</v>
      </c>
      <c r="J108" s="14"/>
    </row>
    <row r="109" spans="1:10" ht="40.200000000000003">
      <c r="A109" s="22"/>
      <c r="B109" s="57" t="s">
        <v>25</v>
      </c>
      <c r="C109" s="13"/>
      <c r="D109" s="25" t="s">
        <v>26</v>
      </c>
      <c r="E109" s="7" t="s">
        <v>160</v>
      </c>
      <c r="F109" s="14"/>
      <c r="G109" s="14"/>
      <c r="H109" s="14"/>
      <c r="I109" s="50">
        <v>113000</v>
      </c>
      <c r="J109" s="14"/>
    </row>
    <row r="110" spans="1:10" ht="27">
      <c r="A110" s="22"/>
      <c r="B110" s="57" t="s">
        <v>25</v>
      </c>
      <c r="C110" s="13"/>
      <c r="D110" s="25" t="s">
        <v>26</v>
      </c>
      <c r="E110" s="7" t="s">
        <v>273</v>
      </c>
      <c r="F110" s="14"/>
      <c r="G110" s="14"/>
      <c r="H110" s="14"/>
      <c r="I110" s="50">
        <v>16000</v>
      </c>
      <c r="J110" s="14"/>
    </row>
    <row r="111" spans="1:10" ht="53.4">
      <c r="A111" s="22"/>
      <c r="B111" s="57" t="s">
        <v>25</v>
      </c>
      <c r="C111" s="13"/>
      <c r="D111" s="25" t="s">
        <v>26</v>
      </c>
      <c r="E111" s="47" t="s">
        <v>161</v>
      </c>
      <c r="F111" s="14"/>
      <c r="G111" s="14"/>
      <c r="H111" s="14"/>
      <c r="I111" s="50">
        <v>118000</v>
      </c>
      <c r="J111" s="14"/>
    </row>
    <row r="112" spans="1:10" ht="40.200000000000003">
      <c r="A112" s="22"/>
      <c r="B112" s="57" t="s">
        <v>25</v>
      </c>
      <c r="C112" s="13"/>
      <c r="D112" s="25" t="s">
        <v>26</v>
      </c>
      <c r="E112" s="47" t="s">
        <v>190</v>
      </c>
      <c r="F112" s="14"/>
      <c r="G112" s="14"/>
      <c r="H112" s="14"/>
      <c r="I112" s="50">
        <v>134800</v>
      </c>
      <c r="J112" s="14"/>
    </row>
    <row r="113" spans="1:10" ht="27">
      <c r="A113" s="22"/>
      <c r="B113" s="57" t="s">
        <v>25</v>
      </c>
      <c r="C113" s="13"/>
      <c r="D113" s="35" t="s">
        <v>26</v>
      </c>
      <c r="E113" s="47" t="s">
        <v>211</v>
      </c>
      <c r="F113" s="91"/>
      <c r="G113" s="91"/>
      <c r="H113" s="91"/>
      <c r="I113" s="50">
        <v>99999</v>
      </c>
      <c r="J113" s="14"/>
    </row>
    <row r="114" spans="1:10" ht="27">
      <c r="A114" s="22"/>
      <c r="B114" s="57" t="s">
        <v>25</v>
      </c>
      <c r="C114" s="13"/>
      <c r="D114" s="35" t="s">
        <v>26</v>
      </c>
      <c r="E114" s="47" t="s">
        <v>241</v>
      </c>
      <c r="F114" s="91"/>
      <c r="G114" s="91"/>
      <c r="H114" s="91"/>
      <c r="I114" s="50">
        <v>25000</v>
      </c>
      <c r="J114" s="14"/>
    </row>
    <row r="115" spans="1:10" ht="25.5" customHeight="1">
      <c r="A115" s="22"/>
      <c r="B115" s="57" t="s">
        <v>25</v>
      </c>
      <c r="C115" s="13"/>
      <c r="D115" s="35" t="s">
        <v>26</v>
      </c>
      <c r="E115" s="47" t="s">
        <v>272</v>
      </c>
      <c r="F115" s="91"/>
      <c r="G115" s="91"/>
      <c r="H115" s="91"/>
      <c r="I115" s="50">
        <v>32000</v>
      </c>
      <c r="J115" s="14"/>
    </row>
    <row r="116" spans="1:10" ht="25.5" customHeight="1">
      <c r="A116" s="22"/>
      <c r="B116" s="57" t="s">
        <v>25</v>
      </c>
      <c r="C116" s="13"/>
      <c r="D116" s="35" t="s">
        <v>26</v>
      </c>
      <c r="E116" s="47" t="s">
        <v>286</v>
      </c>
      <c r="F116" s="91"/>
      <c r="G116" s="91"/>
      <c r="H116" s="91"/>
      <c r="I116" s="50">
        <v>45000</v>
      </c>
      <c r="J116" s="14"/>
    </row>
    <row r="117" spans="1:10" ht="27">
      <c r="A117" s="22"/>
      <c r="B117" s="57" t="s">
        <v>128</v>
      </c>
      <c r="C117" s="13"/>
      <c r="D117" s="35" t="s">
        <v>18</v>
      </c>
      <c r="E117" s="47" t="s">
        <v>242</v>
      </c>
      <c r="F117" s="91"/>
      <c r="G117" s="91"/>
      <c r="H117" s="91"/>
      <c r="I117" s="50">
        <v>1200000</v>
      </c>
      <c r="J117" s="14"/>
    </row>
    <row r="118" spans="1:10" ht="26.4">
      <c r="A118" s="58" t="s">
        <v>75</v>
      </c>
      <c r="B118" s="87">
        <v>12</v>
      </c>
      <c r="C118" s="88"/>
      <c r="D118" s="6" t="s">
        <v>76</v>
      </c>
      <c r="E118" s="14"/>
      <c r="F118" s="14"/>
      <c r="G118" s="14"/>
      <c r="H118" s="14"/>
      <c r="I118" s="64">
        <f>I119+I121+I124+I127+I130+I133+I138+I157+I159+I171+I173+I175</f>
        <v>59841288</v>
      </c>
      <c r="J118" s="14"/>
    </row>
    <row r="119" spans="1:10" ht="52.8">
      <c r="A119" s="78" t="s">
        <v>163</v>
      </c>
      <c r="B119" s="80" t="s">
        <v>23</v>
      </c>
      <c r="C119" s="80" t="s">
        <v>24</v>
      </c>
      <c r="D119" s="24" t="s">
        <v>143</v>
      </c>
      <c r="E119" s="14"/>
      <c r="F119" s="14"/>
      <c r="G119" s="14"/>
      <c r="H119" s="14"/>
      <c r="I119" s="64">
        <f>I120</f>
        <v>1500000</v>
      </c>
      <c r="J119" s="14"/>
    </row>
    <row r="120" spans="1:10" ht="26.4">
      <c r="A120" s="58"/>
      <c r="B120" s="57" t="s">
        <v>25</v>
      </c>
      <c r="C120" s="13"/>
      <c r="D120" s="25" t="s">
        <v>26</v>
      </c>
      <c r="E120" s="13" t="s">
        <v>164</v>
      </c>
      <c r="F120" s="14"/>
      <c r="G120" s="14"/>
      <c r="H120" s="14"/>
      <c r="I120" s="50">
        <v>1500000</v>
      </c>
      <c r="J120" s="14"/>
    </row>
    <row r="121" spans="1:10" ht="26.4">
      <c r="A121" s="78" t="s">
        <v>227</v>
      </c>
      <c r="B121" s="81">
        <v>6011</v>
      </c>
      <c r="C121" s="82" t="s">
        <v>228</v>
      </c>
      <c r="D121" s="6" t="s">
        <v>229</v>
      </c>
      <c r="E121" s="70"/>
      <c r="F121" s="14"/>
      <c r="G121" s="14"/>
      <c r="H121" s="14"/>
      <c r="I121" s="26">
        <f>I122+I123</f>
        <v>1167306</v>
      </c>
      <c r="J121" s="14"/>
    </row>
    <row r="122" spans="1:10" ht="39.6">
      <c r="A122" s="22"/>
      <c r="B122" s="86">
        <v>3131</v>
      </c>
      <c r="C122" s="69"/>
      <c r="D122" s="45" t="s">
        <v>230</v>
      </c>
      <c r="E122" s="48" t="s">
        <v>231</v>
      </c>
      <c r="F122" s="14"/>
      <c r="G122" s="14"/>
      <c r="H122" s="14"/>
      <c r="I122" s="68">
        <v>600000</v>
      </c>
      <c r="J122" s="14"/>
    </row>
    <row r="123" spans="1:10" ht="39.6">
      <c r="A123" s="22"/>
      <c r="B123" s="86">
        <v>3131</v>
      </c>
      <c r="C123" s="69"/>
      <c r="D123" s="45" t="s">
        <v>230</v>
      </c>
      <c r="E123" s="48" t="s">
        <v>248</v>
      </c>
      <c r="F123" s="14"/>
      <c r="G123" s="14"/>
      <c r="H123" s="14"/>
      <c r="I123" s="68">
        <f>1117862-550556</f>
        <v>567306</v>
      </c>
      <c r="J123" s="14"/>
    </row>
    <row r="124" spans="1:10" ht="26.4">
      <c r="A124" s="22" t="s">
        <v>243</v>
      </c>
      <c r="B124" s="87">
        <v>6030</v>
      </c>
      <c r="C124" s="99" t="s">
        <v>228</v>
      </c>
      <c r="D124" s="15" t="s">
        <v>244</v>
      </c>
      <c r="E124" s="48"/>
      <c r="F124" s="14"/>
      <c r="G124" s="14"/>
      <c r="H124" s="14"/>
      <c r="I124" s="26">
        <f>I125+I126</f>
        <v>230000</v>
      </c>
      <c r="J124" s="14"/>
    </row>
    <row r="125" spans="1:10" ht="26.4">
      <c r="A125" s="102"/>
      <c r="B125" s="104" t="s">
        <v>25</v>
      </c>
      <c r="C125" s="51"/>
      <c r="D125" s="35" t="s">
        <v>26</v>
      </c>
      <c r="E125" s="114" t="s">
        <v>245</v>
      </c>
      <c r="F125" s="91"/>
      <c r="G125" s="91"/>
      <c r="H125" s="91"/>
      <c r="I125" s="50">
        <v>100000</v>
      </c>
      <c r="J125" s="14"/>
    </row>
    <row r="126" spans="1:10" ht="26.4">
      <c r="A126" s="102"/>
      <c r="B126" s="104" t="s">
        <v>25</v>
      </c>
      <c r="C126" s="108"/>
      <c r="D126" s="35" t="s">
        <v>26</v>
      </c>
      <c r="E126" s="114" t="s">
        <v>274</v>
      </c>
      <c r="F126" s="91"/>
      <c r="G126" s="91"/>
      <c r="H126" s="91"/>
      <c r="I126" s="50">
        <f>80000+30000+20000</f>
        <v>130000</v>
      </c>
      <c r="J126" s="14"/>
    </row>
    <row r="127" spans="1:10" ht="26.4">
      <c r="A127" s="33" t="s">
        <v>79</v>
      </c>
      <c r="B127" s="36">
        <v>7321</v>
      </c>
      <c r="C127" s="106" t="s">
        <v>32</v>
      </c>
      <c r="D127" s="97" t="s">
        <v>80</v>
      </c>
      <c r="E127" s="47"/>
      <c r="F127" s="91"/>
      <c r="G127" s="91"/>
      <c r="H127" s="91"/>
      <c r="I127" s="64">
        <f>I128+I129</f>
        <v>150000</v>
      </c>
      <c r="J127" s="14"/>
    </row>
    <row r="128" spans="1:10">
      <c r="A128" s="33"/>
      <c r="B128" s="130">
        <v>3122</v>
      </c>
      <c r="C128" s="106"/>
      <c r="D128" s="25"/>
      <c r="E128" s="47"/>
      <c r="F128" s="91"/>
      <c r="G128" s="91"/>
      <c r="H128" s="91"/>
      <c r="I128" s="50"/>
      <c r="J128" s="14"/>
    </row>
    <row r="129" spans="1:10" ht="44.25" customHeight="1">
      <c r="A129" s="22"/>
      <c r="B129" s="55">
        <v>3142</v>
      </c>
      <c r="C129" s="72"/>
      <c r="D129" s="30" t="s">
        <v>81</v>
      </c>
      <c r="E129" s="47" t="s">
        <v>226</v>
      </c>
      <c r="F129" s="14"/>
      <c r="G129" s="14"/>
      <c r="H129" s="14"/>
      <c r="I129" s="68">
        <v>150000</v>
      </c>
      <c r="J129" s="14"/>
    </row>
    <row r="130" spans="1:10" ht="26.4">
      <c r="A130" s="79">
        <v>1217322</v>
      </c>
      <c r="B130" s="79">
        <v>7322</v>
      </c>
      <c r="C130" s="89" t="s">
        <v>32</v>
      </c>
      <c r="D130" s="44" t="s">
        <v>107</v>
      </c>
      <c r="E130" s="37"/>
      <c r="F130" s="14"/>
      <c r="G130" s="14"/>
      <c r="H130" s="14"/>
      <c r="I130" s="64">
        <f>I131+I132</f>
        <v>270000</v>
      </c>
      <c r="J130" s="14"/>
    </row>
    <row r="131" spans="1:10" s="84" customFormat="1" ht="27">
      <c r="A131" s="132"/>
      <c r="B131" s="132">
        <v>3132</v>
      </c>
      <c r="C131" s="133"/>
      <c r="D131" s="35" t="s">
        <v>18</v>
      </c>
      <c r="E131" s="37" t="s">
        <v>277</v>
      </c>
      <c r="F131" s="66"/>
      <c r="G131" s="66"/>
      <c r="H131" s="66"/>
      <c r="I131" s="50">
        <v>100000</v>
      </c>
      <c r="J131" s="66"/>
    </row>
    <row r="132" spans="1:10" ht="104.25" customHeight="1">
      <c r="A132" s="14"/>
      <c r="B132" s="55">
        <v>3142</v>
      </c>
      <c r="C132" s="72"/>
      <c r="D132" s="30" t="s">
        <v>81</v>
      </c>
      <c r="E132" s="93" t="s">
        <v>166</v>
      </c>
      <c r="F132" s="14"/>
      <c r="G132" s="14"/>
      <c r="H132" s="14"/>
      <c r="I132" s="50">
        <v>170000</v>
      </c>
      <c r="J132" s="14"/>
    </row>
    <row r="133" spans="1:10" ht="26.4">
      <c r="A133" s="79">
        <v>1217325</v>
      </c>
      <c r="B133" s="79">
        <v>7325</v>
      </c>
      <c r="C133" s="89" t="s">
        <v>32</v>
      </c>
      <c r="D133" s="9" t="s">
        <v>116</v>
      </c>
      <c r="E133" s="35"/>
      <c r="F133" s="14"/>
      <c r="G133" s="14"/>
      <c r="H133" s="14"/>
      <c r="I133" s="64">
        <f>I134+I135+I136+I137</f>
        <v>2900000</v>
      </c>
      <c r="J133" s="14"/>
    </row>
    <row r="134" spans="1:10" ht="27">
      <c r="A134" s="79"/>
      <c r="B134" s="55">
        <v>3122</v>
      </c>
      <c r="C134" s="83"/>
      <c r="D134" s="25" t="s">
        <v>77</v>
      </c>
      <c r="E134" s="47" t="s">
        <v>197</v>
      </c>
      <c r="F134" s="14"/>
      <c r="G134" s="14"/>
      <c r="H134" s="14"/>
      <c r="I134" s="50">
        <f>1000000-49900</f>
        <v>950100</v>
      </c>
      <c r="J134" s="14"/>
    </row>
    <row r="135" spans="1:10" s="84" customFormat="1" ht="26.4">
      <c r="A135" s="13"/>
      <c r="B135" s="55">
        <v>3122</v>
      </c>
      <c r="C135" s="83"/>
      <c r="D135" s="25" t="s">
        <v>77</v>
      </c>
      <c r="E135" s="35" t="s">
        <v>167</v>
      </c>
      <c r="F135" s="66"/>
      <c r="G135" s="66"/>
      <c r="H135" s="66"/>
      <c r="I135" s="50">
        <v>1500000</v>
      </c>
      <c r="J135" s="66"/>
    </row>
    <row r="136" spans="1:10" s="84" customFormat="1" ht="27">
      <c r="A136" s="13"/>
      <c r="B136" s="55">
        <v>3142</v>
      </c>
      <c r="C136" s="83"/>
      <c r="D136" s="30" t="s">
        <v>81</v>
      </c>
      <c r="E136" s="47" t="s">
        <v>279</v>
      </c>
      <c r="F136" s="66"/>
      <c r="G136" s="66"/>
      <c r="H136" s="66"/>
      <c r="I136" s="50">
        <v>49900</v>
      </c>
      <c r="J136" s="66"/>
    </row>
    <row r="137" spans="1:10" ht="27">
      <c r="A137" s="13"/>
      <c r="B137" s="55">
        <v>3142</v>
      </c>
      <c r="C137" s="62"/>
      <c r="D137" s="30" t="s">
        <v>81</v>
      </c>
      <c r="E137" s="47" t="s">
        <v>265</v>
      </c>
      <c r="F137" s="14"/>
      <c r="G137" s="14"/>
      <c r="H137" s="14"/>
      <c r="I137" s="50">
        <v>400000</v>
      </c>
      <c r="J137" s="14"/>
    </row>
    <row r="138" spans="1:10" ht="26.4">
      <c r="A138" s="81">
        <v>1217330</v>
      </c>
      <c r="B138" s="81">
        <v>7330</v>
      </c>
      <c r="C138" s="82" t="s">
        <v>32</v>
      </c>
      <c r="D138" s="15" t="s">
        <v>82</v>
      </c>
      <c r="E138" s="14"/>
      <c r="F138" s="14"/>
      <c r="G138" s="14"/>
      <c r="H138" s="14"/>
      <c r="I138" s="64">
        <f>SUM(I139:I156)</f>
        <v>13821774</v>
      </c>
      <c r="J138" s="14"/>
    </row>
    <row r="139" spans="1:10" s="84" customFormat="1" ht="30.75" customHeight="1">
      <c r="A139" s="46"/>
      <c r="B139" s="86">
        <v>3122</v>
      </c>
      <c r="C139" s="69"/>
      <c r="D139" s="25" t="s">
        <v>77</v>
      </c>
      <c r="E139" s="47" t="s">
        <v>168</v>
      </c>
      <c r="F139" s="66"/>
      <c r="G139" s="66"/>
      <c r="H139" s="66"/>
      <c r="I139" s="50">
        <v>900807</v>
      </c>
      <c r="J139" s="66"/>
    </row>
    <row r="140" spans="1:10" ht="40.200000000000003">
      <c r="A140" s="115"/>
      <c r="B140" s="116" t="s">
        <v>78</v>
      </c>
      <c r="C140" s="117"/>
      <c r="D140" s="35" t="s">
        <v>77</v>
      </c>
      <c r="E140" s="47" t="s">
        <v>169</v>
      </c>
      <c r="F140" s="91"/>
      <c r="G140" s="91"/>
      <c r="H140" s="91"/>
      <c r="I140" s="50">
        <v>1434557</v>
      </c>
      <c r="J140" s="14"/>
    </row>
    <row r="141" spans="1:10" ht="26.4">
      <c r="A141" s="118"/>
      <c r="B141" s="116" t="s">
        <v>78</v>
      </c>
      <c r="C141" s="117"/>
      <c r="D141" s="35" t="s">
        <v>77</v>
      </c>
      <c r="E141" s="47" t="s">
        <v>170</v>
      </c>
      <c r="F141" s="91"/>
      <c r="G141" s="91"/>
      <c r="H141" s="91"/>
      <c r="I141" s="50">
        <f>4255139-147508-454500-1512009</f>
        <v>2141122</v>
      </c>
      <c r="J141" s="14"/>
    </row>
    <row r="142" spans="1:10" ht="39.75" customHeight="1">
      <c r="A142" s="118"/>
      <c r="B142" s="116" t="s">
        <v>78</v>
      </c>
      <c r="C142" s="117"/>
      <c r="D142" s="35" t="s">
        <v>77</v>
      </c>
      <c r="E142" s="47" t="s">
        <v>194</v>
      </c>
      <c r="F142" s="91"/>
      <c r="G142" s="91"/>
      <c r="H142" s="91"/>
      <c r="I142" s="50">
        <v>550000</v>
      </c>
      <c r="J142" s="14"/>
    </row>
    <row r="143" spans="1:10" ht="39.75" customHeight="1">
      <c r="A143" s="118"/>
      <c r="B143" s="116" t="s">
        <v>78</v>
      </c>
      <c r="C143" s="117"/>
      <c r="D143" s="35" t="s">
        <v>77</v>
      </c>
      <c r="E143" s="47" t="s">
        <v>246</v>
      </c>
      <c r="F143" s="91"/>
      <c r="G143" s="91"/>
      <c r="H143" s="91"/>
      <c r="I143" s="50">
        <v>49000</v>
      </c>
      <c r="J143" s="14"/>
    </row>
    <row r="144" spans="1:10" ht="39.75" customHeight="1">
      <c r="A144" s="118"/>
      <c r="B144" s="116" t="s">
        <v>78</v>
      </c>
      <c r="C144" s="117"/>
      <c r="D144" s="35" t="s">
        <v>77</v>
      </c>
      <c r="E144" s="47" t="s">
        <v>247</v>
      </c>
      <c r="F144" s="91"/>
      <c r="G144" s="91"/>
      <c r="H144" s="91"/>
      <c r="I144" s="50">
        <v>49000</v>
      </c>
      <c r="J144" s="14"/>
    </row>
    <row r="145" spans="1:10" ht="39.75" customHeight="1">
      <c r="A145" s="118"/>
      <c r="B145" s="116" t="s">
        <v>78</v>
      </c>
      <c r="C145" s="117"/>
      <c r="D145" s="35" t="s">
        <v>77</v>
      </c>
      <c r="E145" s="47" t="s">
        <v>266</v>
      </c>
      <c r="F145" s="91"/>
      <c r="G145" s="91"/>
      <c r="H145" s="91"/>
      <c r="I145" s="50">
        <v>60000</v>
      </c>
      <c r="J145" s="14"/>
    </row>
    <row r="146" spans="1:10" ht="39.75" customHeight="1">
      <c r="A146" s="118"/>
      <c r="B146" s="116" t="s">
        <v>78</v>
      </c>
      <c r="C146" s="117"/>
      <c r="D146" s="35" t="s">
        <v>77</v>
      </c>
      <c r="E146" s="47" t="s">
        <v>281</v>
      </c>
      <c r="F146" s="91"/>
      <c r="G146" s="91"/>
      <c r="H146" s="91"/>
      <c r="I146" s="50">
        <v>49000</v>
      </c>
      <c r="J146" s="14"/>
    </row>
    <row r="147" spans="1:10" ht="39.75" customHeight="1">
      <c r="A147" s="118"/>
      <c r="B147" s="116" t="s">
        <v>78</v>
      </c>
      <c r="C147" s="117"/>
      <c r="D147" s="35" t="s">
        <v>77</v>
      </c>
      <c r="E147" s="47" t="s">
        <v>282</v>
      </c>
      <c r="F147" s="91"/>
      <c r="G147" s="91"/>
      <c r="H147" s="91"/>
      <c r="I147" s="50">
        <v>49500</v>
      </c>
      <c r="J147" s="14"/>
    </row>
    <row r="148" spans="1:10" ht="39.75" customHeight="1">
      <c r="A148" s="118"/>
      <c r="B148" s="116" t="s">
        <v>78</v>
      </c>
      <c r="C148" s="117"/>
      <c r="D148" s="35" t="s">
        <v>77</v>
      </c>
      <c r="E148" s="47" t="s">
        <v>283</v>
      </c>
      <c r="F148" s="91"/>
      <c r="G148" s="91"/>
      <c r="H148" s="91"/>
      <c r="I148" s="50">
        <v>49800</v>
      </c>
      <c r="J148" s="14"/>
    </row>
    <row r="149" spans="1:10" ht="45" customHeight="1">
      <c r="A149" s="91"/>
      <c r="B149" s="109">
        <v>3132</v>
      </c>
      <c r="C149" s="91"/>
      <c r="D149" s="35" t="s">
        <v>18</v>
      </c>
      <c r="E149" s="47" t="s">
        <v>174</v>
      </c>
      <c r="F149" s="91"/>
      <c r="G149" s="91"/>
      <c r="H149" s="91"/>
      <c r="I149" s="50">
        <v>525050</v>
      </c>
      <c r="J149" s="14"/>
    </row>
    <row r="150" spans="1:10" hidden="1">
      <c r="A150" s="91"/>
      <c r="B150" s="109"/>
      <c r="C150" s="91"/>
      <c r="D150" s="70"/>
      <c r="E150" s="47"/>
      <c r="F150" s="91"/>
      <c r="G150" s="91"/>
      <c r="H150" s="91"/>
      <c r="I150" s="50"/>
      <c r="J150" s="14"/>
    </row>
    <row r="151" spans="1:10" ht="27">
      <c r="A151" s="91"/>
      <c r="B151" s="109">
        <v>3132</v>
      </c>
      <c r="C151" s="91"/>
      <c r="D151" s="35" t="s">
        <v>18</v>
      </c>
      <c r="E151" s="47" t="s">
        <v>172</v>
      </c>
      <c r="F151" s="91"/>
      <c r="G151" s="91"/>
      <c r="H151" s="91"/>
      <c r="I151" s="50">
        <v>3000000</v>
      </c>
      <c r="J151" s="14"/>
    </row>
    <row r="152" spans="1:10" ht="27">
      <c r="A152" s="91"/>
      <c r="B152" s="109">
        <v>3132</v>
      </c>
      <c r="C152" s="91"/>
      <c r="D152" s="35" t="s">
        <v>18</v>
      </c>
      <c r="E152" s="47" t="s">
        <v>284</v>
      </c>
      <c r="F152" s="91"/>
      <c r="G152" s="91"/>
      <c r="H152" s="91"/>
      <c r="I152" s="50">
        <v>49000</v>
      </c>
      <c r="J152" s="91"/>
    </row>
    <row r="153" spans="1:10" ht="40.200000000000003">
      <c r="A153" s="91"/>
      <c r="B153" s="109">
        <v>3132</v>
      </c>
      <c r="C153" s="91"/>
      <c r="D153" s="35" t="s">
        <v>18</v>
      </c>
      <c r="E153" s="131" t="s">
        <v>285</v>
      </c>
      <c r="F153" s="91"/>
      <c r="G153" s="91"/>
      <c r="H153" s="91"/>
      <c r="I153" s="136">
        <v>49000</v>
      </c>
      <c r="J153" s="91"/>
    </row>
    <row r="154" spans="1:10" ht="39.6">
      <c r="A154" s="91"/>
      <c r="B154" s="109">
        <v>3142</v>
      </c>
      <c r="C154" s="91"/>
      <c r="D154" s="70" t="s">
        <v>81</v>
      </c>
      <c r="E154" s="119" t="s">
        <v>267</v>
      </c>
      <c r="F154" s="91"/>
      <c r="G154" s="91"/>
      <c r="H154" s="91"/>
      <c r="I154" s="120">
        <v>300000</v>
      </c>
      <c r="J154" s="14"/>
    </row>
    <row r="155" spans="1:10" ht="26.4">
      <c r="A155" s="91"/>
      <c r="B155" s="109">
        <v>3142</v>
      </c>
      <c r="C155" s="91"/>
      <c r="D155" s="70" t="s">
        <v>81</v>
      </c>
      <c r="E155" s="47" t="s">
        <v>171</v>
      </c>
      <c r="F155" s="91"/>
      <c r="G155" s="91"/>
      <c r="H155" s="91"/>
      <c r="I155" s="50">
        <f>5516938-1000000</f>
        <v>4516938</v>
      </c>
      <c r="J155" s="14"/>
    </row>
    <row r="156" spans="1:10" ht="53.4">
      <c r="A156" s="91"/>
      <c r="B156" s="109">
        <v>3142</v>
      </c>
      <c r="C156" s="91"/>
      <c r="D156" s="70" t="s">
        <v>81</v>
      </c>
      <c r="E156" s="47" t="s">
        <v>255</v>
      </c>
      <c r="F156" s="91"/>
      <c r="G156" s="91"/>
      <c r="H156" s="91"/>
      <c r="I156" s="50">
        <v>49000</v>
      </c>
      <c r="J156" s="14"/>
    </row>
    <row r="157" spans="1:10" ht="52.8">
      <c r="A157" s="121">
        <v>1217369</v>
      </c>
      <c r="B157" s="122">
        <v>7369</v>
      </c>
      <c r="C157" s="106" t="s">
        <v>89</v>
      </c>
      <c r="D157" s="123" t="s">
        <v>121</v>
      </c>
      <c r="E157" s="67"/>
      <c r="F157" s="91"/>
      <c r="G157" s="91"/>
      <c r="H157" s="91"/>
      <c r="I157" s="64">
        <f>I158</f>
        <v>7676991</v>
      </c>
      <c r="J157" s="14"/>
    </row>
    <row r="158" spans="1:10" ht="75.75" customHeight="1">
      <c r="A158" s="91"/>
      <c r="B158" s="124">
        <v>3142</v>
      </c>
      <c r="C158" s="113"/>
      <c r="D158" s="70" t="s">
        <v>81</v>
      </c>
      <c r="E158" s="40" t="s">
        <v>173</v>
      </c>
      <c r="F158" s="91"/>
      <c r="G158" s="91"/>
      <c r="H158" s="91"/>
      <c r="I158" s="50">
        <f>4422935+2254056+1000000</f>
        <v>7676991</v>
      </c>
      <c r="J158" s="14"/>
    </row>
    <row r="159" spans="1:10" ht="66">
      <c r="A159" s="33" t="s">
        <v>83</v>
      </c>
      <c r="B159" s="125">
        <v>7461</v>
      </c>
      <c r="C159" s="33" t="s">
        <v>84</v>
      </c>
      <c r="D159" s="97" t="s">
        <v>85</v>
      </c>
      <c r="E159" s="91"/>
      <c r="F159" s="91"/>
      <c r="G159" s="91"/>
      <c r="H159" s="91"/>
      <c r="I159" s="64">
        <f>I160+I161+I162+I163+I164+I165+I166+I167+I168+I169+I170</f>
        <v>28190717</v>
      </c>
      <c r="J159" s="91"/>
    </row>
    <row r="160" spans="1:10" ht="25.5" customHeight="1">
      <c r="A160" s="91"/>
      <c r="B160" s="124">
        <v>3132</v>
      </c>
      <c r="C160" s="124"/>
      <c r="D160" s="35" t="s">
        <v>18</v>
      </c>
      <c r="E160" s="47" t="s">
        <v>176</v>
      </c>
      <c r="F160" s="91"/>
      <c r="G160" s="91"/>
      <c r="H160" s="91"/>
      <c r="I160" s="129">
        <v>2881456</v>
      </c>
      <c r="J160" s="91"/>
    </row>
    <row r="161" spans="1:10" ht="27">
      <c r="A161" s="14"/>
      <c r="B161" s="54">
        <v>3132</v>
      </c>
      <c r="C161" s="54"/>
      <c r="D161" s="35" t="s">
        <v>18</v>
      </c>
      <c r="E161" s="47" t="s">
        <v>175</v>
      </c>
      <c r="F161" s="91"/>
      <c r="G161" s="91"/>
      <c r="H161" s="91"/>
      <c r="I161" s="129">
        <v>1727035</v>
      </c>
      <c r="J161" s="91"/>
    </row>
    <row r="162" spans="1:10" ht="40.200000000000003">
      <c r="A162" s="14"/>
      <c r="B162" s="54">
        <v>3132</v>
      </c>
      <c r="C162" s="54"/>
      <c r="D162" s="35" t="s">
        <v>18</v>
      </c>
      <c r="E162" s="47" t="s">
        <v>177</v>
      </c>
      <c r="F162" s="91"/>
      <c r="G162" s="91"/>
      <c r="H162" s="91"/>
      <c r="I162" s="129">
        <f>49900+49536</f>
        <v>99436</v>
      </c>
      <c r="J162" s="91"/>
    </row>
    <row r="163" spans="1:10" ht="27">
      <c r="A163" s="14"/>
      <c r="B163" s="54">
        <v>3132</v>
      </c>
      <c r="C163" s="54"/>
      <c r="D163" s="35" t="s">
        <v>18</v>
      </c>
      <c r="E163" s="47" t="s">
        <v>178</v>
      </c>
      <c r="F163" s="91"/>
      <c r="G163" s="91"/>
      <c r="H163" s="91"/>
      <c r="I163" s="129">
        <f>49800+37223</f>
        <v>87023</v>
      </c>
      <c r="J163" s="91"/>
    </row>
    <row r="164" spans="1:10" ht="27">
      <c r="A164" s="14"/>
      <c r="B164" s="54">
        <v>3132</v>
      </c>
      <c r="C164" s="54"/>
      <c r="D164" s="35" t="s">
        <v>18</v>
      </c>
      <c r="E164" s="47" t="s">
        <v>179</v>
      </c>
      <c r="F164" s="91"/>
      <c r="G164" s="91"/>
      <c r="H164" s="91"/>
      <c r="I164" s="129">
        <f>49800+33402</f>
        <v>83202</v>
      </c>
      <c r="J164" s="91"/>
    </row>
    <row r="165" spans="1:10" ht="27">
      <c r="A165" s="91"/>
      <c r="B165" s="124">
        <v>3132</v>
      </c>
      <c r="C165" s="124"/>
      <c r="D165" s="35" t="s">
        <v>18</v>
      </c>
      <c r="E165" s="47" t="s">
        <v>180</v>
      </c>
      <c r="F165" s="91"/>
      <c r="G165" s="91"/>
      <c r="H165" s="91"/>
      <c r="I165" s="129">
        <f>49800+32553</f>
        <v>82353</v>
      </c>
      <c r="J165" s="91"/>
    </row>
    <row r="166" spans="1:10" ht="27">
      <c r="A166" s="91"/>
      <c r="B166" s="124">
        <v>3132</v>
      </c>
      <c r="C166" s="124"/>
      <c r="D166" s="35" t="s">
        <v>18</v>
      </c>
      <c r="E166" s="47" t="s">
        <v>181</v>
      </c>
      <c r="F166" s="91"/>
      <c r="G166" s="91"/>
      <c r="H166" s="91"/>
      <c r="I166" s="129">
        <f>49800+38921</f>
        <v>88721</v>
      </c>
      <c r="J166" s="14"/>
    </row>
    <row r="167" spans="1:10" ht="27">
      <c r="A167" s="91"/>
      <c r="B167" s="124">
        <v>3132</v>
      </c>
      <c r="C167" s="124"/>
      <c r="D167" s="35" t="s">
        <v>18</v>
      </c>
      <c r="E167" s="47" t="s">
        <v>259</v>
      </c>
      <c r="F167" s="91"/>
      <c r="G167" s="91"/>
      <c r="H167" s="91"/>
      <c r="I167" s="129">
        <v>49000</v>
      </c>
      <c r="J167" s="14"/>
    </row>
    <row r="168" spans="1:10" ht="27">
      <c r="A168" s="91"/>
      <c r="B168" s="109">
        <v>3132</v>
      </c>
      <c r="C168" s="100"/>
      <c r="D168" s="35" t="s">
        <v>18</v>
      </c>
      <c r="E168" s="47" t="s">
        <v>268</v>
      </c>
      <c r="F168" s="91"/>
      <c r="G168" s="91"/>
      <c r="H168" s="91"/>
      <c r="I168" s="129">
        <f>11000000+800000</f>
        <v>11800000</v>
      </c>
      <c r="J168" s="14"/>
    </row>
    <row r="169" spans="1:10" ht="55.5" customHeight="1">
      <c r="A169" s="91"/>
      <c r="B169" s="109">
        <v>3132</v>
      </c>
      <c r="C169" s="101"/>
      <c r="D169" s="35" t="s">
        <v>18</v>
      </c>
      <c r="E169" s="119" t="s">
        <v>269</v>
      </c>
      <c r="F169" s="91"/>
      <c r="G169" s="91"/>
      <c r="H169" s="91"/>
      <c r="I169" s="50">
        <v>11242591</v>
      </c>
      <c r="J169" s="14"/>
    </row>
    <row r="170" spans="1:10" s="84" customFormat="1" ht="27.75" customHeight="1">
      <c r="A170" s="134"/>
      <c r="B170" s="109">
        <v>3132</v>
      </c>
      <c r="C170" s="135"/>
      <c r="D170" s="35" t="s">
        <v>18</v>
      </c>
      <c r="E170" s="47" t="s">
        <v>278</v>
      </c>
      <c r="F170" s="134"/>
      <c r="G170" s="134"/>
      <c r="H170" s="134"/>
      <c r="I170" s="50">
        <v>49900</v>
      </c>
      <c r="J170" s="66"/>
    </row>
    <row r="171" spans="1:10" ht="27">
      <c r="A171" s="126">
        <v>1217520</v>
      </c>
      <c r="B171" s="127">
        <v>7520</v>
      </c>
      <c r="C171" s="128" t="s">
        <v>62</v>
      </c>
      <c r="D171" s="113" t="s">
        <v>37</v>
      </c>
      <c r="E171" s="47"/>
      <c r="F171" s="51"/>
      <c r="G171" s="51"/>
      <c r="H171" s="51"/>
      <c r="I171" s="96">
        <f>I172</f>
        <v>24800</v>
      </c>
      <c r="J171" s="13"/>
    </row>
    <row r="172" spans="1:10" ht="66.75" customHeight="1">
      <c r="A172" s="94"/>
      <c r="B172" s="57" t="s">
        <v>25</v>
      </c>
      <c r="C172" s="13"/>
      <c r="D172" s="25" t="s">
        <v>26</v>
      </c>
      <c r="E172" s="47" t="s">
        <v>235</v>
      </c>
      <c r="F172" s="13"/>
      <c r="G172" s="13"/>
      <c r="H172" s="13"/>
      <c r="I172" s="52">
        <v>24800</v>
      </c>
      <c r="J172" s="13"/>
    </row>
    <row r="173" spans="1:10" ht="26.4">
      <c r="A173" s="32" t="s">
        <v>88</v>
      </c>
      <c r="B173" s="27">
        <v>7670</v>
      </c>
      <c r="C173" s="60" t="s">
        <v>89</v>
      </c>
      <c r="D173" s="9" t="s">
        <v>90</v>
      </c>
      <c r="E173" s="39"/>
      <c r="F173" s="14"/>
      <c r="G173" s="14"/>
      <c r="H173" s="14"/>
      <c r="I173" s="43">
        <f>I174</f>
        <v>3759700</v>
      </c>
      <c r="J173" s="14"/>
    </row>
    <row r="174" spans="1:10" ht="118.8">
      <c r="A174" s="14"/>
      <c r="B174" s="57" t="s">
        <v>56</v>
      </c>
      <c r="C174" s="55"/>
      <c r="D174" s="25" t="s">
        <v>57</v>
      </c>
      <c r="E174" s="40" t="s">
        <v>239</v>
      </c>
      <c r="F174" s="91"/>
      <c r="G174" s="91"/>
      <c r="H174" s="91"/>
      <c r="I174" s="52">
        <f>3565000+44400+120000+30300</f>
        <v>3759700</v>
      </c>
      <c r="J174" s="14"/>
    </row>
    <row r="175" spans="1:10" ht="26.4">
      <c r="A175" s="94">
        <v>1218330</v>
      </c>
      <c r="B175" s="58" t="s">
        <v>186</v>
      </c>
      <c r="C175" s="95" t="s">
        <v>187</v>
      </c>
      <c r="D175" s="9" t="s">
        <v>188</v>
      </c>
      <c r="E175" s="40"/>
      <c r="F175" s="91"/>
      <c r="G175" s="91"/>
      <c r="H175" s="91"/>
      <c r="I175" s="96">
        <f>I176</f>
        <v>150000</v>
      </c>
      <c r="J175" s="14"/>
    </row>
    <row r="176" spans="1:10" ht="66.599999999999994">
      <c r="A176" s="14"/>
      <c r="B176" s="85" t="s">
        <v>78</v>
      </c>
      <c r="C176" s="38"/>
      <c r="D176" s="25" t="s">
        <v>77</v>
      </c>
      <c r="E176" s="47" t="s">
        <v>189</v>
      </c>
      <c r="F176" s="91"/>
      <c r="G176" s="91"/>
      <c r="H176" s="91"/>
      <c r="I176" s="52">
        <v>150000</v>
      </c>
      <c r="J176" s="14"/>
    </row>
    <row r="177" spans="1:10" ht="26.4">
      <c r="A177" s="32" t="s">
        <v>91</v>
      </c>
      <c r="B177" s="27">
        <v>31</v>
      </c>
      <c r="C177" s="60"/>
      <c r="D177" s="44" t="s">
        <v>92</v>
      </c>
      <c r="E177" s="40"/>
      <c r="F177" s="14"/>
      <c r="G177" s="14"/>
      <c r="H177" s="14"/>
      <c r="I177" s="26">
        <f>I178+I180+I182+I184</f>
        <v>146000</v>
      </c>
      <c r="J177" s="14"/>
    </row>
    <row r="178" spans="1:10" ht="52.8">
      <c r="A178" s="32" t="s">
        <v>184</v>
      </c>
      <c r="B178" s="80" t="s">
        <v>23</v>
      </c>
      <c r="C178" s="80" t="s">
        <v>24</v>
      </c>
      <c r="D178" s="24" t="s">
        <v>143</v>
      </c>
      <c r="E178" s="40"/>
      <c r="F178" s="14"/>
      <c r="G178" s="14"/>
      <c r="H178" s="14"/>
      <c r="I178" s="26">
        <f>I179</f>
        <v>46000</v>
      </c>
      <c r="J178" s="14"/>
    </row>
    <row r="179" spans="1:10" ht="27">
      <c r="A179" s="32"/>
      <c r="B179" s="57" t="s">
        <v>25</v>
      </c>
      <c r="C179" s="13"/>
      <c r="D179" s="25" t="s">
        <v>26</v>
      </c>
      <c r="E179" s="7" t="s">
        <v>193</v>
      </c>
      <c r="F179" s="14"/>
      <c r="G179" s="14"/>
      <c r="H179" s="14"/>
      <c r="I179" s="68">
        <f>30000+16000</f>
        <v>46000</v>
      </c>
      <c r="J179" s="14"/>
    </row>
    <row r="180" spans="1:10" ht="27">
      <c r="A180" s="78" t="s">
        <v>104</v>
      </c>
      <c r="B180" s="78" t="s">
        <v>36</v>
      </c>
      <c r="C180" s="78" t="s">
        <v>62</v>
      </c>
      <c r="D180" s="8" t="s">
        <v>37</v>
      </c>
      <c r="E180" s="40"/>
      <c r="F180" s="14"/>
      <c r="G180" s="14"/>
      <c r="H180" s="14"/>
      <c r="I180" s="26">
        <f>I181</f>
        <v>50000</v>
      </c>
      <c r="J180" s="14"/>
    </row>
    <row r="181" spans="1:10" ht="48" customHeight="1">
      <c r="A181" s="32"/>
      <c r="B181" s="57" t="s">
        <v>25</v>
      </c>
      <c r="C181" s="55"/>
      <c r="D181" s="25" t="s">
        <v>26</v>
      </c>
      <c r="E181" s="7" t="s">
        <v>95</v>
      </c>
      <c r="F181" s="14"/>
      <c r="G181" s="14"/>
      <c r="H181" s="14"/>
      <c r="I181" s="50">
        <v>50000</v>
      </c>
      <c r="J181" s="14"/>
    </row>
    <row r="182" spans="1:10" ht="39.6">
      <c r="A182" s="65" t="s">
        <v>93</v>
      </c>
      <c r="B182" s="81">
        <v>7650</v>
      </c>
      <c r="C182" s="65" t="s">
        <v>89</v>
      </c>
      <c r="D182" s="15" t="s">
        <v>94</v>
      </c>
      <c r="E182" s="40"/>
      <c r="F182" s="14"/>
      <c r="G182" s="14"/>
      <c r="H182" s="14"/>
      <c r="I182" s="26">
        <f>I183</f>
        <v>20000</v>
      </c>
      <c r="J182" s="14"/>
    </row>
    <row r="183" spans="1:10" ht="30" customHeight="1">
      <c r="A183" s="14"/>
      <c r="B183" s="86">
        <v>2281</v>
      </c>
      <c r="C183" s="5"/>
      <c r="D183" s="30" t="s">
        <v>34</v>
      </c>
      <c r="E183" s="45" t="s">
        <v>182</v>
      </c>
      <c r="F183" s="14"/>
      <c r="G183" s="14"/>
      <c r="H183" s="14"/>
      <c r="I183" s="50">
        <v>20000</v>
      </c>
      <c r="J183" s="14"/>
    </row>
    <row r="184" spans="1:10" ht="79.2">
      <c r="A184" s="94">
        <v>3117660</v>
      </c>
      <c r="B184" s="87">
        <v>7660</v>
      </c>
      <c r="C184" s="65" t="s">
        <v>89</v>
      </c>
      <c r="D184" s="44" t="s">
        <v>183</v>
      </c>
      <c r="E184" s="48"/>
      <c r="F184" s="14"/>
      <c r="G184" s="14"/>
      <c r="H184" s="14"/>
      <c r="I184" s="64">
        <f>I185</f>
        <v>30000</v>
      </c>
      <c r="J184" s="14"/>
    </row>
    <row r="185" spans="1:10" ht="27.75" customHeight="1">
      <c r="A185" s="14"/>
      <c r="B185" s="86">
        <v>2281</v>
      </c>
      <c r="C185" s="5"/>
      <c r="D185" s="30" t="s">
        <v>34</v>
      </c>
      <c r="E185" s="45" t="s">
        <v>182</v>
      </c>
      <c r="F185" s="14"/>
      <c r="G185" s="14"/>
      <c r="H185" s="14"/>
      <c r="I185" s="50">
        <v>30000</v>
      </c>
      <c r="J185" s="14"/>
    </row>
    <row r="186" spans="1:10">
      <c r="A186" s="32" t="s">
        <v>96</v>
      </c>
      <c r="B186" s="27">
        <v>37</v>
      </c>
      <c r="C186" s="29"/>
      <c r="D186" s="9" t="s">
        <v>97</v>
      </c>
      <c r="E186" s="40"/>
      <c r="F186" s="14"/>
      <c r="G186" s="14"/>
      <c r="H186" s="14"/>
      <c r="I186" s="26">
        <f>I187+I189</f>
        <v>50000</v>
      </c>
      <c r="J186" s="14"/>
    </row>
    <row r="187" spans="1:10" ht="52.8">
      <c r="A187" s="32" t="s">
        <v>103</v>
      </c>
      <c r="B187" s="80" t="s">
        <v>23</v>
      </c>
      <c r="C187" s="80" t="s">
        <v>24</v>
      </c>
      <c r="D187" s="24" t="s">
        <v>143</v>
      </c>
      <c r="E187" s="40"/>
      <c r="F187" s="14"/>
      <c r="G187" s="14"/>
      <c r="H187" s="14"/>
      <c r="I187" s="26">
        <f>I188</f>
        <v>20000</v>
      </c>
      <c r="J187" s="14"/>
    </row>
    <row r="188" spans="1:10" ht="26.4">
      <c r="A188" s="32"/>
      <c r="B188" s="57" t="s">
        <v>25</v>
      </c>
      <c r="C188" s="13"/>
      <c r="D188" s="25" t="s">
        <v>26</v>
      </c>
      <c r="E188" s="35" t="s">
        <v>185</v>
      </c>
      <c r="F188" s="14"/>
      <c r="G188" s="14"/>
      <c r="H188" s="14"/>
      <c r="I188" s="50">
        <v>20000</v>
      </c>
      <c r="J188" s="14"/>
    </row>
    <row r="189" spans="1:10" ht="27">
      <c r="A189" s="78" t="s">
        <v>105</v>
      </c>
      <c r="B189" s="78" t="s">
        <v>36</v>
      </c>
      <c r="C189" s="78" t="s">
        <v>62</v>
      </c>
      <c r="D189" s="8" t="s">
        <v>37</v>
      </c>
      <c r="E189" s="7"/>
      <c r="F189" s="14"/>
      <c r="G189" s="14"/>
      <c r="H189" s="14"/>
      <c r="I189" s="64">
        <f>I190</f>
        <v>30000</v>
      </c>
      <c r="J189" s="14"/>
    </row>
    <row r="190" spans="1:10" ht="25.5" customHeight="1">
      <c r="A190" s="32"/>
      <c r="B190" s="57" t="s">
        <v>25</v>
      </c>
      <c r="C190" s="13"/>
      <c r="D190" s="25" t="s">
        <v>26</v>
      </c>
      <c r="E190" s="7" t="s">
        <v>98</v>
      </c>
      <c r="F190" s="14"/>
      <c r="G190" s="14"/>
      <c r="H190" s="14"/>
      <c r="I190" s="50">
        <v>30000</v>
      </c>
      <c r="J190" s="14"/>
    </row>
    <row r="191" spans="1:10" ht="15.6">
      <c r="A191" s="14"/>
      <c r="B191" s="14"/>
      <c r="C191" s="14"/>
      <c r="D191" s="14"/>
      <c r="E191" s="41" t="s">
        <v>86</v>
      </c>
      <c r="F191" s="14"/>
      <c r="G191" s="14"/>
      <c r="H191" s="14"/>
      <c r="I191" s="26">
        <f>I25+I54+I76+I83+I100+I118+I177+I186</f>
        <v>82326371.140000001</v>
      </c>
      <c r="J191" s="14"/>
    </row>
    <row r="192" spans="1:10" ht="14.4">
      <c r="A192" s="14"/>
      <c r="B192" s="14"/>
      <c r="C192" s="14"/>
      <c r="D192" s="14"/>
      <c r="E192" s="42" t="s">
        <v>87</v>
      </c>
      <c r="F192" s="14"/>
      <c r="G192" s="14"/>
      <c r="H192" s="14"/>
      <c r="I192" s="26">
        <f>I24+I191</f>
        <v>89398732.439999998</v>
      </c>
      <c r="J192" s="14"/>
    </row>
    <row r="194" spans="4:8" ht="15.6">
      <c r="D194" s="137" t="s">
        <v>129</v>
      </c>
      <c r="E194" s="138"/>
      <c r="F194" s="138"/>
      <c r="G194" s="138"/>
      <c r="H194" s="138"/>
    </row>
  </sheetData>
  <mergeCells count="8">
    <mergeCell ref="D194:H194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2021-06-01T12:30:16Z</cp:lastPrinted>
  <dcterms:created xsi:type="dcterms:W3CDTF">2019-12-16T13:20:45Z</dcterms:created>
  <dcterms:modified xsi:type="dcterms:W3CDTF">2021-06-03T13:32:15Z</dcterms:modified>
</cp:coreProperties>
</file>