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3" i="1"/>
  <c r="F22"/>
  <c r="F21"/>
  <c r="F20"/>
  <c r="F19"/>
  <c r="F6"/>
  <c r="F7"/>
  <c r="F18"/>
  <c r="F17"/>
  <c r="F16"/>
  <c r="F15"/>
  <c r="F14"/>
  <c r="F13"/>
  <c r="F12"/>
  <c r="F11"/>
  <c r="F10"/>
  <c r="F9"/>
  <c r="F8"/>
  <c r="E17"/>
  <c r="E16"/>
  <c r="E15"/>
  <c r="E14"/>
  <c r="E13"/>
  <c r="E12"/>
  <c r="E11"/>
  <c r="E10"/>
  <c r="E9"/>
  <c r="E8"/>
  <c r="D39"/>
  <c r="D38"/>
  <c r="D37"/>
  <c r="D36"/>
  <c r="D35"/>
  <c r="D34"/>
  <c r="D33"/>
  <c r="C39"/>
  <c r="C38"/>
  <c r="C37"/>
  <c r="C36"/>
  <c r="C35"/>
  <c r="C34"/>
  <c r="C33"/>
  <c r="D30"/>
  <c r="D29"/>
  <c r="D28"/>
  <c r="D27"/>
  <c r="D26"/>
  <c r="D25"/>
  <c r="D24"/>
  <c r="D23"/>
  <c r="D22"/>
  <c r="D21"/>
  <c r="D20"/>
  <c r="D19"/>
  <c r="C30"/>
  <c r="C29"/>
  <c r="C28"/>
  <c r="C27"/>
  <c r="C26"/>
  <c r="C25"/>
  <c r="C24"/>
  <c r="C23"/>
  <c r="C22"/>
  <c r="C21"/>
  <c r="C20"/>
  <c r="C19"/>
  <c r="D18"/>
  <c r="C18"/>
  <c r="D17"/>
  <c r="D16"/>
  <c r="D15"/>
  <c r="D14"/>
  <c r="C11"/>
  <c r="C32"/>
  <c r="B30"/>
  <c r="B24"/>
  <c r="B23" s="1"/>
  <c r="B19" s="1"/>
  <c r="B25"/>
  <c r="B39"/>
  <c r="B18"/>
  <c r="B7" s="1"/>
  <c r="B6" s="1"/>
  <c r="C17" s="1"/>
  <c r="B11"/>
  <c r="B17"/>
  <c r="B10"/>
  <c r="C15" l="1"/>
  <c r="C8"/>
  <c r="C12"/>
  <c r="C16"/>
  <c r="D10"/>
  <c r="D9"/>
  <c r="D13"/>
  <c r="C7"/>
  <c r="C10"/>
  <c r="C14"/>
  <c r="D8"/>
  <c r="D12"/>
  <c r="C9"/>
  <c r="C13"/>
  <c r="D11"/>
</calcChain>
</file>

<file path=xl/sharedStrings.xml><?xml version="1.0" encoding="utf-8"?>
<sst xmlns="http://schemas.openxmlformats.org/spreadsheetml/2006/main" count="43" uniqueCount="41">
  <si>
    <t>- ПНП підприємств комунальної власності</t>
  </si>
  <si>
    <t xml:space="preserve">  -Адміністративні штрафи, адміністративні  збори, плата за надання інших адміністративних послуг</t>
  </si>
  <si>
    <t xml:space="preserve"> -Надходження від орендної плати за користування комунальним  майном </t>
  </si>
  <si>
    <t xml:space="preserve">  - Плата за землю</t>
  </si>
  <si>
    <t xml:space="preserve">  -Єдиний податок </t>
  </si>
  <si>
    <t>- Інші надходження загального фонду</t>
  </si>
  <si>
    <t>Надійшло за рік, тис. грн.</t>
  </si>
  <si>
    <t>в загальному фонді</t>
  </si>
  <si>
    <t>в бюджеті всього</t>
  </si>
  <si>
    <t>Всього власні надходження</t>
  </si>
  <si>
    <t>Офіційні трансферти всього, в т.ч.</t>
  </si>
  <si>
    <t>-Базова дотація</t>
  </si>
  <si>
    <t>- Освітня субвенція</t>
  </si>
  <si>
    <t>- Медична субвенція</t>
  </si>
  <si>
    <t>Структура доходів , %</t>
  </si>
  <si>
    <t>доходів бюджету міста Ніжина у 2017 році</t>
  </si>
  <si>
    <t>Всього доходи бюджету міста, в т.ч.</t>
  </si>
  <si>
    <t>загальний фонд всього, в т.ч.</t>
  </si>
  <si>
    <t xml:space="preserve"> -Акцизний податок </t>
  </si>
  <si>
    <t xml:space="preserve"> -Плата за розміщення тимчасово вільних коштів місцевих бюджетів</t>
  </si>
  <si>
    <t>- Інші субвенції всього, в т.ч.</t>
  </si>
  <si>
    <t>спеціальний фонд всього, в т.ч.</t>
  </si>
  <si>
    <t>- Кошти від відчуження майна</t>
  </si>
  <si>
    <t>-Власні надходження бюджетних установ</t>
  </si>
  <si>
    <t>- Продаж земель не с/г призначення</t>
  </si>
  <si>
    <t>- Надходходження коштів пайової участі у розвитку інфраструктури населеного пункту</t>
  </si>
  <si>
    <t>- Субвенція з державного бюджету на здійснення заходів щодо  соціально- економічного розвитку окремих територій</t>
  </si>
  <si>
    <t xml:space="preserve">- Субвенція з державного бюджету  на погашення  різниці в тарифах </t>
  </si>
  <si>
    <t>- Субвенція на надання пільг та житлових субсидій населенню</t>
  </si>
  <si>
    <t>- Інші доходи</t>
  </si>
  <si>
    <t>- Субвенція на виплату допомог сім'ям з дітьми та дітей-сиріт</t>
  </si>
  <si>
    <t>- Субвенція на відшкодування вартості лікарських засобів для лікування окремих захворювань</t>
  </si>
  <si>
    <t>- Субвенція на утримання об’єкту спільного користування</t>
  </si>
  <si>
    <t xml:space="preserve">- Інші види субвенцій </t>
  </si>
  <si>
    <t xml:space="preserve">Структура </t>
  </si>
  <si>
    <t>у власних доходах</t>
  </si>
  <si>
    <t xml:space="preserve"> </t>
  </si>
  <si>
    <t>середньомісячні доходи</t>
  </si>
  <si>
    <t xml:space="preserve"> -Податок на доходи фізичних осіб</t>
  </si>
  <si>
    <t>тис.грн.</t>
  </si>
  <si>
    <t xml:space="preserve"> - Податок на нерухоме майно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</si>
</sst>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justify" vertical="justify"/>
    </xf>
    <xf numFmtId="0" fontId="2" fillId="0" borderId="0" xfId="0" applyFont="1"/>
    <xf numFmtId="0" fontId="2" fillId="0" borderId="0" xfId="0" applyFont="1" applyAlignment="1">
      <alignment horizontal="justify" vertical="justify"/>
    </xf>
    <xf numFmtId="0" fontId="1" fillId="0" borderId="0" xfId="0" applyFont="1" applyAlignment="1">
      <alignment horizontal="justify" vertical="justify"/>
    </xf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9" fontId="3" fillId="0" borderId="0" xfId="0" applyNumberFormat="1" applyFont="1" applyAlignment="1">
      <alignment horizontal="justify" vertical="justify"/>
    </xf>
    <xf numFmtId="0" fontId="5" fillId="0" borderId="0" xfId="0" applyFont="1" applyBorder="1" applyAlignment="1">
      <alignment horizontal="center"/>
    </xf>
    <xf numFmtId="0" fontId="1" fillId="0" borderId="1" xfId="0" applyFont="1" applyBorder="1"/>
    <xf numFmtId="0" fontId="4" fillId="0" borderId="0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 vertical="justify"/>
    </xf>
    <xf numFmtId="0" fontId="6" fillId="0" borderId="1" xfId="0" applyFont="1" applyBorder="1" applyAlignment="1">
      <alignment horizontal="center" vertical="justify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justify" vertical="justify"/>
    </xf>
    <xf numFmtId="0" fontId="6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justify" vertical="justify"/>
    </xf>
    <xf numFmtId="0" fontId="6" fillId="0" borderId="3" xfId="0" applyFont="1" applyBorder="1" applyAlignment="1">
      <alignment horizontal="justify" vertical="justify"/>
    </xf>
    <xf numFmtId="49" fontId="6" fillId="0" borderId="1" xfId="0" applyNumberFormat="1" applyFont="1" applyBorder="1" applyAlignment="1">
      <alignment vertical="justify"/>
    </xf>
    <xf numFmtId="164" fontId="6" fillId="0" borderId="1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justify"/>
    </xf>
    <xf numFmtId="16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justify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vertical="justify"/>
    </xf>
    <xf numFmtId="49" fontId="1" fillId="0" borderId="1" xfId="0" applyNumberFormat="1" applyFont="1" applyBorder="1" applyAlignment="1">
      <alignment horizontal="justify" vertical="justify"/>
    </xf>
    <xf numFmtId="164" fontId="1" fillId="0" borderId="1" xfId="0" applyNumberFormat="1" applyFont="1" applyBorder="1" applyAlignment="1">
      <alignment horizontal="justify" vertical="justify"/>
    </xf>
    <xf numFmtId="164" fontId="6" fillId="0" borderId="1" xfId="0" applyNumberFormat="1" applyFont="1" applyBorder="1" applyAlignment="1">
      <alignment horizontal="justify" vertical="center"/>
    </xf>
    <xf numFmtId="49" fontId="8" fillId="0" borderId="1" xfId="0" applyNumberFormat="1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left" wrapText="1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tabSelected="1" topLeftCell="A28" workbookViewId="0">
      <selection activeCell="D32" sqref="D32"/>
    </sheetView>
  </sheetViews>
  <sheetFormatPr defaultRowHeight="15"/>
  <cols>
    <col min="1" max="1" width="42.5703125" style="5" customWidth="1"/>
    <col min="2" max="2" width="11.5703125" style="1" customWidth="1"/>
    <col min="3" max="3" width="11.140625" style="1" customWidth="1"/>
    <col min="4" max="4" width="11" style="1" customWidth="1"/>
    <col min="5" max="5" width="9.5703125" style="1" customWidth="1"/>
    <col min="6" max="6" width="11" style="1" customWidth="1"/>
    <col min="7" max="16384" width="9.140625" style="1"/>
  </cols>
  <sheetData>
    <row r="1" spans="1:6" ht="15" customHeight="1">
      <c r="A1" s="13" t="s">
        <v>34</v>
      </c>
      <c r="B1" s="13"/>
      <c r="C1" s="13"/>
    </row>
    <row r="2" spans="1:6" ht="14.25" customHeight="1">
      <c r="A2" s="13" t="s">
        <v>15</v>
      </c>
      <c r="B2" s="13"/>
      <c r="C2" s="13"/>
    </row>
    <row r="3" spans="1:6" ht="13.5" customHeight="1">
      <c r="A3" s="8"/>
      <c r="B3" s="9"/>
      <c r="C3" s="11"/>
      <c r="F3" s="35" t="s">
        <v>39</v>
      </c>
    </row>
    <row r="4" spans="1:6" s="3" customFormat="1" ht="16.5" customHeight="1">
      <c r="A4" s="14"/>
      <c r="B4" s="15" t="s">
        <v>6</v>
      </c>
      <c r="C4" s="16" t="s">
        <v>14</v>
      </c>
      <c r="D4" s="16"/>
      <c r="E4" s="16"/>
      <c r="F4" s="17" t="s">
        <v>37</v>
      </c>
    </row>
    <row r="5" spans="1:6" s="4" customFormat="1" ht="43.5" customHeight="1">
      <c r="A5" s="14"/>
      <c r="B5" s="15"/>
      <c r="C5" s="18" t="s">
        <v>8</v>
      </c>
      <c r="D5" s="18" t="s">
        <v>7</v>
      </c>
      <c r="E5" s="19" t="s">
        <v>35</v>
      </c>
      <c r="F5" s="20"/>
    </row>
    <row r="6" spans="1:6" s="7" customFormat="1" ht="14.25" customHeight="1">
      <c r="A6" s="21" t="s">
        <v>16</v>
      </c>
      <c r="B6" s="22">
        <f>B7+B32</f>
        <v>663879.6</v>
      </c>
      <c r="C6" s="23">
        <v>100</v>
      </c>
      <c r="D6" s="23"/>
      <c r="E6" s="24"/>
      <c r="F6" s="22">
        <f>B6/12</f>
        <v>55323.299999999996</v>
      </c>
    </row>
    <row r="7" spans="1:6" s="6" customFormat="1" ht="14.25" customHeight="1">
      <c r="A7" s="25" t="s">
        <v>17</v>
      </c>
      <c r="B7" s="22">
        <f>B18+B19</f>
        <v>628159.4</v>
      </c>
      <c r="C7" s="22">
        <f>B7*100/B6</f>
        <v>94.619476182127002</v>
      </c>
      <c r="D7" s="22">
        <v>100</v>
      </c>
      <c r="E7" s="26"/>
      <c r="F7" s="22">
        <f>B7/12</f>
        <v>52346.616666666669</v>
      </c>
    </row>
    <row r="8" spans="1:6">
      <c r="A8" s="27" t="s">
        <v>38</v>
      </c>
      <c r="B8" s="26">
        <v>114185.1</v>
      </c>
      <c r="C8" s="26">
        <f>B8*100/B6</f>
        <v>17.1996699401518</v>
      </c>
      <c r="D8" s="26">
        <f>B8*100/B7</f>
        <v>18.177726863595449</v>
      </c>
      <c r="E8" s="26">
        <f>B8*100/B18</f>
        <v>56.045645367360379</v>
      </c>
      <c r="F8" s="26">
        <f>B8/12</f>
        <v>9515.4250000000011</v>
      </c>
    </row>
    <row r="9" spans="1:6" ht="15.75" customHeight="1">
      <c r="A9" s="27" t="s">
        <v>0</v>
      </c>
      <c r="B9" s="26">
        <v>457.8</v>
      </c>
      <c r="C9" s="26">
        <f>B9*100/B6</f>
        <v>6.8958287014693628E-2</v>
      </c>
      <c r="D9" s="26">
        <f>B9*100/B7</f>
        <v>7.2879590753557141E-2</v>
      </c>
      <c r="E9" s="26">
        <f>B9*100/B18</f>
        <v>0.22470266654035931</v>
      </c>
      <c r="F9" s="26">
        <f>B9/12</f>
        <v>38.15</v>
      </c>
    </row>
    <row r="10" spans="1:6">
      <c r="A10" s="27" t="s">
        <v>18</v>
      </c>
      <c r="B10" s="26">
        <f>1879.5+7212.8+8503.4+1612.1</f>
        <v>19207.799999999996</v>
      </c>
      <c r="C10" s="26">
        <f>B10*100/B6</f>
        <v>2.8932655861092877</v>
      </c>
      <c r="D10" s="26">
        <f>B10*100/B7</f>
        <v>3.0577907454700184</v>
      </c>
      <c r="E10" s="26">
        <f>B10*100/B18</f>
        <v>9.4277935307424912</v>
      </c>
      <c r="F10" s="26">
        <f>19207.8/12</f>
        <v>1600.6499999999999</v>
      </c>
    </row>
    <row r="11" spans="1:6" ht="45" customHeight="1">
      <c r="A11" s="27" t="s">
        <v>1</v>
      </c>
      <c r="B11" s="26">
        <f>31.1+47+83.4+2496.3+291.1+1.3</f>
        <v>2950.2000000000003</v>
      </c>
      <c r="C11" s="26">
        <f>B11*100/B6</f>
        <v>0.44438780766873998</v>
      </c>
      <c r="D11" s="26">
        <f>B11*100/B7</f>
        <v>0.46965786072770699</v>
      </c>
      <c r="E11" s="26">
        <f>B11*100/B18</f>
        <v>1.4480511289370206</v>
      </c>
      <c r="F11" s="26">
        <f>2950.2/12</f>
        <v>245.85</v>
      </c>
    </row>
    <row r="12" spans="1:6" ht="29.25" customHeight="1">
      <c r="A12" s="27" t="s">
        <v>2</v>
      </c>
      <c r="B12" s="26">
        <v>1984.6</v>
      </c>
      <c r="C12" s="26">
        <f>B12*100/B6</f>
        <v>0.29893974750843377</v>
      </c>
      <c r="D12" s="26">
        <f>B12*100/B7</f>
        <v>0.31593891614134884</v>
      </c>
      <c r="E12" s="26">
        <f>B12*100/B18</f>
        <v>0.97410422021842957</v>
      </c>
      <c r="F12" s="26">
        <f t="shared" ref="F12:F23" si="0">B12/12</f>
        <v>165.38333333333333</v>
      </c>
    </row>
    <row r="13" spans="1:6">
      <c r="A13" s="27" t="s">
        <v>40</v>
      </c>
      <c r="B13" s="26">
        <v>4068.3</v>
      </c>
      <c r="C13" s="26">
        <f>B13*100/B6</f>
        <v>0.61280690052834885</v>
      </c>
      <c r="D13" s="26">
        <f>B13*100/B7</f>
        <v>0.64765408270575908</v>
      </c>
      <c r="E13" s="26">
        <f>B13*100/B18</f>
        <v>1.9968498433511221</v>
      </c>
      <c r="F13" s="26">
        <f t="shared" si="0"/>
        <v>339.02500000000003</v>
      </c>
    </row>
    <row r="14" spans="1:6">
      <c r="A14" s="27" t="s">
        <v>3</v>
      </c>
      <c r="B14" s="26">
        <v>31884.2</v>
      </c>
      <c r="C14" s="26">
        <f>B14*100/B6</f>
        <v>4.8027082019089002</v>
      </c>
      <c r="D14" s="26">
        <f>B14*100/B7</f>
        <v>5.0758135594245664</v>
      </c>
      <c r="E14" s="26">
        <f>B14*100/B18</f>
        <v>15.649770119060996</v>
      </c>
      <c r="F14" s="26">
        <f t="shared" si="0"/>
        <v>2657.0166666666669</v>
      </c>
    </row>
    <row r="15" spans="1:6">
      <c r="A15" s="27" t="s">
        <v>4</v>
      </c>
      <c r="B15" s="26">
        <v>24940.7</v>
      </c>
      <c r="C15" s="26">
        <f>B15*100/B6</f>
        <v>3.75681072290819</v>
      </c>
      <c r="D15" s="26">
        <f>B15*100/B7</f>
        <v>3.9704412606099662</v>
      </c>
      <c r="E15" s="26">
        <f>B15*100/B18</f>
        <v>12.241681510229661</v>
      </c>
      <c r="F15" s="26">
        <f t="shared" si="0"/>
        <v>2078.3916666666669</v>
      </c>
    </row>
    <row r="16" spans="1:6" ht="29.25" customHeight="1">
      <c r="A16" s="27" t="s">
        <v>19</v>
      </c>
      <c r="B16" s="26">
        <v>3265.2</v>
      </c>
      <c r="C16" s="26">
        <f>B16*100/B6</f>
        <v>0.49183617029352916</v>
      </c>
      <c r="D16" s="26">
        <f>B16*100/B7</f>
        <v>0.51980436812694353</v>
      </c>
      <c r="E16" s="26">
        <f>B16*100/B18</f>
        <v>1.6026630554556165</v>
      </c>
      <c r="F16" s="26">
        <f t="shared" si="0"/>
        <v>272.09999999999997</v>
      </c>
    </row>
    <row r="17" spans="1:6">
      <c r="A17" s="27" t="s">
        <v>5</v>
      </c>
      <c r="B17" s="26">
        <f>1+0.2+26.6+718+1.8+6.5+14.6+11.1+18-5.8</f>
        <v>792</v>
      </c>
      <c r="C17" s="26">
        <f>B17*100/B6</f>
        <v>0.11929874031375569</v>
      </c>
      <c r="D17" s="26">
        <f>B17*100/B7</f>
        <v>0.12608264717522336</v>
      </c>
      <c r="E17" s="26">
        <f>B17*100/B18</f>
        <v>0.38873855810389812</v>
      </c>
      <c r="F17" s="26">
        <f t="shared" si="0"/>
        <v>66</v>
      </c>
    </row>
    <row r="18" spans="1:6" ht="14.25" customHeight="1">
      <c r="A18" s="21" t="s">
        <v>9</v>
      </c>
      <c r="B18" s="22">
        <f>SUM(B8:B17)</f>
        <v>203735.90000000005</v>
      </c>
      <c r="C18" s="22">
        <f>B18*100/B6</f>
        <v>30.688682104405686</v>
      </c>
      <c r="D18" s="22">
        <f>B18*100/B7</f>
        <v>32.433789894730545</v>
      </c>
      <c r="E18" s="22">
        <v>100</v>
      </c>
      <c r="F18" s="22">
        <f t="shared" si="0"/>
        <v>16977.991666666672</v>
      </c>
    </row>
    <row r="19" spans="1:6" ht="14.25" customHeight="1">
      <c r="A19" s="21" t="s">
        <v>10</v>
      </c>
      <c r="B19" s="22">
        <f>B20+B21+B22+B23</f>
        <v>424423.5</v>
      </c>
      <c r="C19" s="22">
        <f>B19*100/B6</f>
        <v>63.930794077721323</v>
      </c>
      <c r="D19" s="22">
        <f>B19*100/B7</f>
        <v>67.566210105269462</v>
      </c>
      <c r="E19" s="28" t="s">
        <v>36</v>
      </c>
      <c r="F19" s="22">
        <f t="shared" si="0"/>
        <v>35368.625</v>
      </c>
    </row>
    <row r="20" spans="1:6">
      <c r="A20" s="29" t="s">
        <v>11</v>
      </c>
      <c r="B20" s="26">
        <v>8504.5</v>
      </c>
      <c r="C20" s="26">
        <f>B20*100/B6</f>
        <v>1.2810304760079991</v>
      </c>
      <c r="D20" s="26">
        <f>B20*100/B7</f>
        <v>1.3538761021485948</v>
      </c>
      <c r="E20" s="28"/>
      <c r="F20" s="26">
        <f t="shared" si="0"/>
        <v>708.70833333333337</v>
      </c>
    </row>
    <row r="21" spans="1:6">
      <c r="A21" s="29" t="s">
        <v>12</v>
      </c>
      <c r="B21" s="26">
        <v>68111.100000000006</v>
      </c>
      <c r="C21" s="26">
        <f>B21*100/B6</f>
        <v>10.259556100232635</v>
      </c>
      <c r="D21" s="26">
        <f>B21*100/B7</f>
        <v>10.842964381333784</v>
      </c>
      <c r="E21" s="28"/>
      <c r="F21" s="26">
        <f t="shared" si="0"/>
        <v>5675.9250000000002</v>
      </c>
    </row>
    <row r="22" spans="1:6">
      <c r="A22" s="29" t="s">
        <v>13</v>
      </c>
      <c r="B22" s="26">
        <v>61167.1</v>
      </c>
      <c r="C22" s="26">
        <f>B22*100/B6</f>
        <v>9.2135833063706141</v>
      </c>
      <c r="D22" s="26">
        <f>B22*100/B7</f>
        <v>9.7375124848883896</v>
      </c>
      <c r="E22" s="28"/>
      <c r="F22" s="26">
        <f t="shared" si="0"/>
        <v>5097.2583333333332</v>
      </c>
    </row>
    <row r="23" spans="1:6">
      <c r="A23" s="29" t="s">
        <v>20</v>
      </c>
      <c r="B23" s="26">
        <f>SUM(B24:B30)</f>
        <v>286640.8</v>
      </c>
      <c r="C23" s="26">
        <f>B23*100/B6</f>
        <v>43.17662419511008</v>
      </c>
      <c r="D23" s="26">
        <f>B23*100/B7</f>
        <v>45.631857136898688</v>
      </c>
      <c r="E23" s="28"/>
      <c r="F23" s="26">
        <f t="shared" si="0"/>
        <v>23886.733333333334</v>
      </c>
    </row>
    <row r="24" spans="1:6" ht="27.75" customHeight="1">
      <c r="A24" s="29" t="s">
        <v>30</v>
      </c>
      <c r="B24" s="26">
        <f>87264.9+826</f>
        <v>88090.9</v>
      </c>
      <c r="C24" s="26">
        <f>B24*100/B6</f>
        <v>13.269107832203309</v>
      </c>
      <c r="D24" s="26">
        <f>B24*100/B7</f>
        <v>14.023653868747328</v>
      </c>
      <c r="E24" s="28"/>
      <c r="F24" s="26"/>
    </row>
    <row r="25" spans="1:6" ht="27.75" customHeight="1">
      <c r="A25" s="29" t="s">
        <v>28</v>
      </c>
      <c r="B25" s="26">
        <f>187955.2+827.4</f>
        <v>188782.6</v>
      </c>
      <c r="C25" s="26">
        <f>B25*100/B6</f>
        <v>28.436270673176281</v>
      </c>
      <c r="D25" s="26">
        <f>B25*100/B7</f>
        <v>30.053295389673384</v>
      </c>
      <c r="E25" s="28"/>
      <c r="F25" s="26"/>
    </row>
    <row r="26" spans="1:6" ht="42" customHeight="1">
      <c r="A26" s="30" t="s">
        <v>26</v>
      </c>
      <c r="B26" s="26">
        <v>6470</v>
      </c>
      <c r="C26" s="26">
        <f>B26*100/B6</f>
        <v>0.97457430534090828</v>
      </c>
      <c r="D26" s="26">
        <f>B26*100/B7</f>
        <v>1.0299933424541605</v>
      </c>
      <c r="E26" s="28"/>
      <c r="F26" s="26"/>
    </row>
    <row r="27" spans="1:6" ht="28.5" customHeight="1">
      <c r="A27" s="30" t="s">
        <v>27</v>
      </c>
      <c r="B27" s="26">
        <v>1155.5999999999999</v>
      </c>
      <c r="C27" s="26">
        <f>B27*100/B6</f>
        <v>0.17406770745779807</v>
      </c>
      <c r="D27" s="26">
        <f>B27*100/B7</f>
        <v>0.18396604428748498</v>
      </c>
      <c r="E27" s="28"/>
      <c r="F27" s="26"/>
    </row>
    <row r="28" spans="1:6" ht="42" customHeight="1">
      <c r="A28" s="30" t="s">
        <v>31</v>
      </c>
      <c r="B28" s="26">
        <v>1072.5</v>
      </c>
      <c r="C28" s="26">
        <f>B28*100/B6</f>
        <v>0.16155037750821083</v>
      </c>
      <c r="D28" s="26">
        <f>B28*100/B7</f>
        <v>0.17073691804978164</v>
      </c>
      <c r="E28" s="28"/>
      <c r="F28" s="26"/>
    </row>
    <row r="29" spans="1:6" ht="27.75" customHeight="1">
      <c r="A29" s="30" t="s">
        <v>32</v>
      </c>
      <c r="B29" s="26">
        <v>280</v>
      </c>
      <c r="C29" s="26">
        <f>B29*100/B6</f>
        <v>4.2176322333145951E-2</v>
      </c>
      <c r="D29" s="26">
        <f>B29*100/B7</f>
        <v>4.4574673243765829E-2</v>
      </c>
      <c r="E29" s="28"/>
      <c r="F29" s="26"/>
    </row>
    <row r="30" spans="1:6">
      <c r="A30" s="29" t="s">
        <v>33</v>
      </c>
      <c r="B30" s="26">
        <f>90.1+699.1</f>
        <v>789.2</v>
      </c>
      <c r="C30" s="26">
        <f>B30*100/B6</f>
        <v>0.11887697709042423</v>
      </c>
      <c r="D30" s="26">
        <f>B30*100/B7</f>
        <v>0.12563690044278569</v>
      </c>
      <c r="E30" s="28"/>
      <c r="F30" s="26"/>
    </row>
    <row r="31" spans="1:6" ht="11.25" customHeight="1">
      <c r="A31" s="29"/>
      <c r="B31" s="26"/>
      <c r="C31" s="31"/>
      <c r="D31" s="32"/>
      <c r="E31" s="28"/>
      <c r="F31" s="12"/>
    </row>
    <row r="32" spans="1:6" s="6" customFormat="1" ht="15" customHeight="1">
      <c r="A32" s="25" t="s">
        <v>21</v>
      </c>
      <c r="B32" s="22">
        <v>35720.199999999997</v>
      </c>
      <c r="C32" s="22">
        <f>B32*100/B6</f>
        <v>5.3805238178729997</v>
      </c>
      <c r="D32" s="22">
        <v>100</v>
      </c>
      <c r="E32" s="28"/>
      <c r="F32" s="12"/>
    </row>
    <row r="33" spans="1:6" ht="15.75" customHeight="1">
      <c r="A33" s="30" t="s">
        <v>23</v>
      </c>
      <c r="B33" s="26">
        <v>14940.7</v>
      </c>
      <c r="C33" s="26">
        <f>B33*100/B6</f>
        <v>2.2505134967244063</v>
      </c>
      <c r="D33" s="26">
        <f>B33*100/B32</f>
        <v>41.827033443261797</v>
      </c>
      <c r="E33" s="28"/>
      <c r="F33" s="12"/>
    </row>
    <row r="34" spans="1:6">
      <c r="A34" s="33" t="s">
        <v>22</v>
      </c>
      <c r="B34" s="26">
        <v>689.7</v>
      </c>
      <c r="C34" s="26">
        <f>B34*100/B6</f>
        <v>0.10388931968989558</v>
      </c>
      <c r="D34" s="26">
        <f>B34*100/B32</f>
        <v>1.9308402528541275</v>
      </c>
      <c r="E34" s="28"/>
      <c r="F34" s="12"/>
    </row>
    <row r="35" spans="1:6">
      <c r="A35" s="33" t="s">
        <v>24</v>
      </c>
      <c r="B35" s="26">
        <v>4232.8999999999996</v>
      </c>
      <c r="C35" s="26">
        <f>B35*100/B6</f>
        <v>0.63760055287133388</v>
      </c>
      <c r="D35" s="26">
        <f>B35*100/B32</f>
        <v>11.850157613899137</v>
      </c>
      <c r="E35" s="28"/>
      <c r="F35" s="12"/>
    </row>
    <row r="36" spans="1:6" ht="27" customHeight="1">
      <c r="A36" s="34" t="s">
        <v>25</v>
      </c>
      <c r="B36" s="26">
        <v>1530.4</v>
      </c>
      <c r="C36" s="26">
        <f>B36*100/B6</f>
        <v>0.23052372749516631</v>
      </c>
      <c r="D36" s="26">
        <f>B36*100/B32</f>
        <v>4.2844105016209317</v>
      </c>
      <c r="E36" s="28"/>
      <c r="F36" s="12"/>
    </row>
    <row r="37" spans="1:6" ht="45" customHeight="1">
      <c r="A37" s="30" t="s">
        <v>26</v>
      </c>
      <c r="B37" s="26">
        <v>7151.5</v>
      </c>
      <c r="C37" s="26">
        <f>B37*100/B6</f>
        <v>1.0772284613053331</v>
      </c>
      <c r="D37" s="26">
        <f>B37*100/B32</f>
        <v>20.020884541519926</v>
      </c>
      <c r="E37" s="28"/>
      <c r="F37" s="12"/>
    </row>
    <row r="38" spans="1:6" ht="30">
      <c r="A38" s="30" t="s">
        <v>27</v>
      </c>
      <c r="B38" s="26">
        <v>6456.3</v>
      </c>
      <c r="C38" s="26">
        <f>B38*100/B6</f>
        <v>0.97251067814103642</v>
      </c>
      <c r="D38" s="26">
        <f>B38*100/B32</f>
        <v>18.074646838483549</v>
      </c>
      <c r="E38" s="28"/>
      <c r="F38" s="12"/>
    </row>
    <row r="39" spans="1:6">
      <c r="A39" s="30" t="s">
        <v>29</v>
      </c>
      <c r="B39" s="26">
        <f>1.4+424.6+285.4+7.7+0.5-0.9</f>
        <v>718.7</v>
      </c>
      <c r="C39" s="26">
        <f>B39*100/B6</f>
        <v>0.10825758164582855</v>
      </c>
      <c r="D39" s="26">
        <f>B39*100/B32</f>
        <v>2.0120268083605355</v>
      </c>
      <c r="E39" s="28"/>
      <c r="F39" s="12"/>
    </row>
    <row r="40" spans="1:6" ht="18.75">
      <c r="A40" s="10"/>
    </row>
    <row r="41" spans="1:6" ht="18.75">
      <c r="A41" s="10"/>
    </row>
    <row r="42" spans="1:6" ht="18.75">
      <c r="A42" s="10"/>
    </row>
    <row r="43" spans="1:6" ht="18.75">
      <c r="A43" s="10"/>
    </row>
    <row r="44" spans="1:6" ht="18.75">
      <c r="A44" s="10"/>
    </row>
    <row r="45" spans="1:6" ht="18.75">
      <c r="A45" s="10"/>
    </row>
    <row r="46" spans="1:6" ht="18.75">
      <c r="A46" s="10"/>
    </row>
    <row r="47" spans="1:6" ht="18.75">
      <c r="A47" s="10"/>
    </row>
    <row r="48" spans="1:6" ht="18.75">
      <c r="A48" s="10"/>
    </row>
    <row r="49" spans="1:1" ht="18.75">
      <c r="A49" s="10"/>
    </row>
    <row r="50" spans="1:1">
      <c r="A50" s="2"/>
    </row>
    <row r="51" spans="1:1">
      <c r="A51" s="2"/>
    </row>
    <row r="52" spans="1:1">
      <c r="A52" s="2"/>
    </row>
  </sheetData>
  <mergeCells count="6">
    <mergeCell ref="F4:F5"/>
    <mergeCell ref="A4:A5"/>
    <mergeCell ref="A1:C1"/>
    <mergeCell ref="A2:C2"/>
    <mergeCell ref="B4:B5"/>
    <mergeCell ref="C4:E4"/>
  </mergeCells>
  <pageMargins left="0.44" right="0.21" top="0.2" bottom="0.3" header="0.2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2018-03-13T23:29:40Z</dcterms:modified>
</cp:coreProperties>
</file>