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56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комісія'!$B$1:$K$103</definedName>
  </definedNames>
  <calcPr calcId="125725"/>
</workbook>
</file>

<file path=xl/calcChain.xml><?xml version="1.0" encoding="utf-8"?>
<calcChain xmlns="http://schemas.openxmlformats.org/spreadsheetml/2006/main">
  <c r="J103" i="2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0"/>
  <c r="J79"/>
  <c r="J78"/>
  <c r="J77"/>
  <c r="J75"/>
  <c r="L73" l="1"/>
  <c r="F73"/>
  <c r="G73"/>
  <c r="H73"/>
  <c r="I73"/>
  <c r="J73"/>
  <c r="E73"/>
  <c r="J68"/>
  <c r="F68"/>
  <c r="E68"/>
  <c r="J65"/>
  <c r="J64"/>
  <c r="J63"/>
  <c r="J62"/>
  <c r="J61"/>
  <c r="J60"/>
  <c r="J59"/>
  <c r="J58"/>
  <c r="J57"/>
  <c r="J56"/>
  <c r="J54"/>
  <c r="J53"/>
  <c r="J52"/>
  <c r="J51"/>
  <c r="J50"/>
  <c r="J49"/>
  <c r="J48"/>
  <c r="J44"/>
  <c r="J43"/>
  <c r="J42"/>
  <c r="J41"/>
  <c r="J40"/>
  <c r="J39"/>
  <c r="J38"/>
  <c r="J37"/>
  <c r="J34"/>
  <c r="J33"/>
  <c r="J32"/>
  <c r="J31"/>
  <c r="J30"/>
  <c r="J27"/>
  <c r="J28" s="1"/>
  <c r="J26"/>
  <c r="J25"/>
  <c r="J24"/>
  <c r="J20"/>
  <c r="J19"/>
  <c r="J17"/>
  <c r="J16"/>
  <c r="J15"/>
  <c r="J14"/>
  <c r="J13"/>
  <c r="J10"/>
  <c r="J9"/>
  <c r="J8"/>
  <c r="J7"/>
  <c r="F80"/>
  <c r="F42"/>
  <c r="G24"/>
  <c r="H24"/>
  <c r="I24"/>
  <c r="F19"/>
  <c r="G28"/>
  <c r="H28"/>
  <c r="I28"/>
  <c r="F79"/>
  <c r="F77"/>
  <c r="F76"/>
  <c r="F75"/>
  <c r="G35"/>
  <c r="H35"/>
  <c r="I35"/>
  <c r="J35"/>
  <c r="E35"/>
  <c r="G11"/>
  <c r="H11"/>
  <c r="I11"/>
  <c r="E11"/>
  <c r="F13"/>
  <c r="E19"/>
  <c r="E24" s="1"/>
  <c r="E28" s="1"/>
  <c r="F16"/>
  <c r="F15"/>
  <c r="F39"/>
  <c r="F38"/>
  <c r="F31"/>
  <c r="F32"/>
  <c r="F33"/>
  <c r="F34"/>
  <c r="F30"/>
  <c r="F9"/>
  <c r="F103"/>
  <c r="F102"/>
  <c r="F101"/>
  <c r="F100"/>
  <c r="F99"/>
  <c r="F97"/>
  <c r="F96"/>
  <c r="F95"/>
  <c r="F94"/>
  <c r="F93"/>
  <c r="F92"/>
  <c r="F91"/>
  <c r="F90"/>
  <c r="F89"/>
  <c r="F88"/>
  <c r="F84"/>
  <c r="F85"/>
  <c r="F86"/>
  <c r="F87"/>
  <c r="F98"/>
  <c r="F83"/>
  <c r="E37"/>
  <c r="F10"/>
  <c r="F8"/>
  <c r="F7"/>
  <c r="F27"/>
  <c r="F26"/>
  <c r="F25"/>
  <c r="E41"/>
  <c r="J11" l="1"/>
  <c r="F24"/>
  <c r="F11"/>
  <c r="F35"/>
  <c r="F14" l="1"/>
  <c r="F28" s="1"/>
</calcChain>
</file>

<file path=xl/sharedStrings.xml><?xml version="1.0" encoding="utf-8"?>
<sst xmlns="http://schemas.openxmlformats.org/spreadsheetml/2006/main" count="268" uniqueCount="227">
  <si>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</si>
  <si>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</si>
  <si>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</si>
  <si>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</si>
  <si>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</si>
  <si>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</si>
  <si>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</si>
  <si>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</si>
  <si>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</si>
  <si>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 xml:space="preserve">Пропозиції фінуправління по внесенню змін до бюджету, грн. </t>
  </si>
  <si>
    <t>Зміни за рахунок міжбюджетних трансфертів</t>
  </si>
  <si>
    <t>Лист КНП "Ніжинський міський пологовий будинок" від 11.01.2021 №1-02/30</t>
  </si>
  <si>
    <t>КПКВ 0212030, КЕКВ 2610</t>
  </si>
  <si>
    <t>Бюджетні установи</t>
  </si>
  <si>
    <t>Лист  Федерації футболу м. Ніжина  від 15.01.2021</t>
  </si>
  <si>
    <t>Лист  ГО Ніжинська  федерація боксу від 18.01.2021 №01</t>
  </si>
  <si>
    <t>Лист  Ніжин.міської федерації гімнастики спортивної від 18.01.2021 № 01</t>
  </si>
  <si>
    <t>Лист  ГО "Фітнес ЦЕНТР "Позитив" від 17.01.2021 № 1</t>
  </si>
  <si>
    <t>Кошти для оплати спортивного інвентарю</t>
  </si>
  <si>
    <t>Лист Ніжин. міської федерації бойового самбо від 18.01.2021 № 01</t>
  </si>
  <si>
    <t>Лист Ніжинської  федерації хортингу від 18.01.2021 № 01</t>
  </si>
  <si>
    <t>Вільні залишки коштів на будівництво,  реконструкцію, ремонт та  утримання  вулиць і доріг</t>
  </si>
  <si>
    <t>Вільні залишки коштів  для видатків  по відшкодуванню втрат сільськогосподарського  виробництва - оформлення актів на землю</t>
  </si>
  <si>
    <t>Управління освіти</t>
  </si>
  <si>
    <t xml:space="preserve">Управління освіти </t>
  </si>
  <si>
    <t>КПКВ   5011                    КЕКВ 2000</t>
  </si>
  <si>
    <t xml:space="preserve"> КПКВ 5012                 КЕКВ 2000</t>
  </si>
  <si>
    <t>Лист Ніжин.міської федерації спортивного туризму України б/д</t>
  </si>
  <si>
    <t>КПКВ 5012           КЕКВ 2000</t>
  </si>
  <si>
    <t xml:space="preserve">КПКВ 5011           КЕКВ 2000                   </t>
  </si>
  <si>
    <t xml:space="preserve">КПКВ 5012           КЕКВ 2000                   </t>
  </si>
  <si>
    <t>Зміни в межах кошторисних призначень</t>
  </si>
  <si>
    <t>Зменшення  резервного фонду</t>
  </si>
  <si>
    <t>КПКВ 8710 КЕКВ 9000</t>
  </si>
  <si>
    <t>Виконком</t>
  </si>
  <si>
    <t>«Молодь Records» - Молодіжний центр</t>
  </si>
  <si>
    <t>«Спортивне містечко (ігровий комплекс, спортивний комплекс, вуличні тренажери) для учнів гімназії та мешканців мікрорайону (територія гімназії №2)»</t>
  </si>
  <si>
    <r>
      <t xml:space="preserve">КПКВ 3133  КЕКВ 2610+36500   КЕКВ </t>
    </r>
    <r>
      <rPr>
        <b/>
        <sz val="30"/>
        <color theme="1"/>
        <rFont val="Times New Roman"/>
        <family val="1"/>
        <charset val="204"/>
      </rPr>
      <t>3210+63499</t>
    </r>
  </si>
  <si>
    <t>«Облаштування частини території ЗОШ № 15 під багатофункціональний трек для навчальної їзди, тренувань та перегонів»</t>
  </si>
  <si>
    <t>КПКВ 1021  2240+400000</t>
  </si>
  <si>
    <t xml:space="preserve">«Розумні та веселі перерви у ЗОШ №15» </t>
  </si>
  <si>
    <t xml:space="preserve"> «Клумба нашої мрії» </t>
  </si>
  <si>
    <t>КПКВ 1070       КЕКВ 2240</t>
  </si>
  <si>
    <t xml:space="preserve">«Світ медіа стає ближчим» </t>
  </si>
  <si>
    <t xml:space="preserve"> «Світ медіа стає ближчим» </t>
  </si>
  <si>
    <t xml:space="preserve"> « Історична книга «Ніжинські земські лікарі та їх нащадки, до 155-річчя заснування Ніжинської земської лікарні» </t>
  </si>
  <si>
    <t>КПКВ  4082 КЕКВ 2210+50000</t>
  </si>
  <si>
    <t>Відділ спорту</t>
  </si>
  <si>
    <t>« Створення простору для занять із стрітболу "Стрітбол-Ніжин" »</t>
  </si>
  <si>
    <r>
      <t xml:space="preserve">КПКВ 5061            </t>
    </r>
    <r>
      <rPr>
        <b/>
        <sz val="30"/>
        <color theme="1"/>
        <rFont val="Times New Roman"/>
        <family val="1"/>
        <charset val="204"/>
      </rPr>
      <t>КЕКВ 3110</t>
    </r>
  </si>
  <si>
    <t xml:space="preserve"> «Встановлення спортивного комплексу ВОРКАУТ для мешканців мікрорайону по вул Незалежності » </t>
  </si>
  <si>
    <t>КПКВ 5061            КЕКВ 2240</t>
  </si>
  <si>
    <t xml:space="preserve"> «Облаштування гімнастичного дитячого комплексу "Будівельник" » </t>
  </si>
  <si>
    <t>КПКВ 5061   КЕКВ 2240</t>
  </si>
  <si>
    <t xml:space="preserve"> «Сектор Спорту » </t>
  </si>
  <si>
    <t xml:space="preserve">«WORKOUT - смуга перешкод » </t>
  </si>
  <si>
    <t>КПКВ 5061  КЕКВ 2240</t>
  </si>
  <si>
    <t>УЖКГ та Б</t>
  </si>
  <si>
    <t xml:space="preserve"> «Створення спортивного майданчику в районі Шевченка МПС » </t>
  </si>
  <si>
    <t>КПКВ 6030   КЕКВ 2240</t>
  </si>
  <si>
    <t xml:space="preserve"> Облаштування доріжок в Графському парку </t>
  </si>
  <si>
    <t>«Облаштування громадського простору для активного відпочинку та гармонійного розвитку дітей  дошкільного та шкільного віку «Smile»  м. Ніжин, вул. 3-й мікрорайон, буд. 13, 14, 15</t>
  </si>
  <si>
    <t>«Облаштування громадського простору для активного відпочинку та гармонійного розвитку дітей  дошкільного та шкільного віку «Smile». м. Ніжин, вул. 3-й мікрорайон, буд. 2, вул. Шевченка, 89</t>
  </si>
  <si>
    <t xml:space="preserve">«Облаштування простору для дітей та молоді сіл Паливода та Наумівське Кунашівського старостинського округу». </t>
  </si>
  <si>
    <t xml:space="preserve">Друга черга створення громадського простору шляхом облаштування  зони відпочинку для мешканців міста на території мікрорайону Космонавтів. </t>
  </si>
  <si>
    <t>Вільні залишки коштів бюджету розвитку,                     в тому числі розподілено за об’єктами:</t>
  </si>
  <si>
    <r>
      <t xml:space="preserve">Кошти на придбання спортивної форми та інвентарю ( </t>
    </r>
    <r>
      <rPr>
        <sz val="28"/>
        <color theme="1"/>
        <rFont val="Times New Roman"/>
        <family val="1"/>
        <charset val="204"/>
      </rPr>
      <t>ринг боксерський</t>
    </r>
    <r>
      <rPr>
        <b/>
        <sz val="28"/>
        <color theme="1"/>
        <rFont val="Times New Roman"/>
        <family val="1"/>
        <charset val="204"/>
      </rPr>
      <t>, рукавички боксерські, шоломи захисні, комплекти форми)</t>
    </r>
  </si>
  <si>
    <t>Вільні залишки  спеціального фонду- природоохоронні заходи</t>
  </si>
  <si>
    <t>КПКВ 8311 КЕКВ 2000</t>
  </si>
  <si>
    <t>КПКВ 1041   КЕКВ 2110+855824,15 2120+338764,84</t>
  </si>
  <si>
    <t>КПКВ 1153               КЕКВ  2110+309640   2120+68118,62</t>
  </si>
  <si>
    <t>КПКВ 1210  КЕКВ 2110+5369,06    2120+1175,19</t>
  </si>
  <si>
    <t>КПКВ 3719800   КПКВ 2620</t>
  </si>
  <si>
    <t>Разом  по спецфонду</t>
  </si>
  <si>
    <t xml:space="preserve">«Облаштування громадського простору біля пам’ятного знаку "Героїв Чорнобиля" з елементами благоустрію та дитячим майданчиком». </t>
  </si>
  <si>
    <t>Лист КП "НУВКГ" від 28.01.2021 №62</t>
  </si>
  <si>
    <t>КПКВ 1216020 КЕКВ 2610</t>
  </si>
  <si>
    <t>На фінансову підтримку: сплата електроенергії</t>
  </si>
  <si>
    <t>Лист КНП ЦПМСД від 09.02.2021 № 01-10/123</t>
  </si>
  <si>
    <t>КПКВ 0212111   КЕКВ 2610</t>
  </si>
  <si>
    <t>Лист управління освіти від 11.02.2021 № 01-10/283</t>
  </si>
  <si>
    <r>
      <t xml:space="preserve">КПКВ 1041  КЕКВ 2240+32797,31  2240+133700,70       </t>
    </r>
    <r>
      <rPr>
        <b/>
        <sz val="28"/>
        <color theme="1"/>
        <rFont val="Times New Roman"/>
        <family val="1"/>
        <charset val="204"/>
      </rPr>
      <t>3110+46761,8</t>
    </r>
  </si>
  <si>
    <t>Лист Ніжинської районної ради від 03.02.2021 №05-16/40</t>
  </si>
  <si>
    <t>КПКВ 3719770 КЕКВ 2620</t>
  </si>
  <si>
    <r>
      <t xml:space="preserve">КПКВ 1021  </t>
    </r>
    <r>
      <rPr>
        <sz val="28"/>
        <color theme="1"/>
        <rFont val="Times New Roman"/>
        <family val="1"/>
        <charset val="204"/>
      </rPr>
      <t xml:space="preserve">КЕКВ2210+25300 КЕКВ 2240+60000 КЕКВ </t>
    </r>
    <r>
      <rPr>
        <b/>
        <sz val="28"/>
        <color theme="1"/>
        <rFont val="Times New Roman"/>
        <family val="1"/>
        <charset val="204"/>
      </rPr>
      <t>3110+220450</t>
    </r>
  </si>
  <si>
    <t>Освітня субвенція з державного бюджету місцевим бюджетам (виплата зарплати педпрацівникам ЗОШ)</t>
  </si>
  <si>
    <t>Субвенція з місцевого бюджету на здійснення переданих видатків у сфері освіти за рах.коштів освітньої субвенції (виплата зарплати педпрацівникам  ІРЦ)</t>
  </si>
  <si>
    <t>Залишок коштів  НЕФКО на проведення комплексної термомодернізації ЗОШ №10</t>
  </si>
  <si>
    <t>Поповнення статутного капіталу КП "ВУКГ"- 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 / залишок по договору придбання за 2020 рік/</t>
  </si>
  <si>
    <t>Розроблення ПВР по об’єкту «Будівництво ЛЕП по вулицях: Бабичівська, Безбородька, М.Бернеса, Братів Золотаренків, Нечкіної, Георгіївська  із встановленням КТП в м. Ніжин, Чернігівська обл., в т.ч. ПВР»</t>
  </si>
  <si>
    <t xml:space="preserve">Нерозподілений вільний залишок бюджету розвитку </t>
  </si>
  <si>
    <r>
      <rPr>
        <b/>
        <u/>
        <sz val="28"/>
        <color theme="1"/>
        <rFont val="Times New Roman"/>
        <family val="1"/>
        <charset val="204"/>
      </rPr>
      <t>Співфінансування</t>
    </r>
    <r>
      <rPr>
        <b/>
        <sz val="28"/>
        <color theme="1"/>
        <rFont val="Times New Roman"/>
        <family val="1"/>
        <charset val="204"/>
      </rPr>
      <t xml:space="preserve"> субвенції за рахунок залишку коштів освітньої субвенції, що утворився на початок бюджетного періоду на харчоблоки ЗЗСО- ремонт вентил. витяжки ЗОШ №15; придбання посудомийної машини ЗОШ №11    257 812,14 грн.</t>
    </r>
  </si>
  <si>
    <r>
      <rPr>
        <b/>
        <u/>
        <sz val="28"/>
        <color theme="1"/>
        <rFont val="Times New Roman"/>
        <family val="1"/>
        <charset val="204"/>
      </rPr>
      <t>Співфінансування</t>
    </r>
    <r>
      <rPr>
        <b/>
        <sz val="28"/>
        <color theme="1"/>
        <rFont val="Times New Roman"/>
        <family val="1"/>
        <charset val="204"/>
      </rPr>
      <t xml:space="preserve">  освітньої субвенції  за рахунок залишку коштів освітньої субвенції, що утворився на початок бюджетного періоду на забезп.санітарно- гігієнічних умов    (ремонт туалетів)  46 853,55 грн,</t>
    </r>
  </si>
  <si>
    <t>Субвенція з місцевого бюджету  за рахунок залишку коштів освітньої субвенції, що утворився на початок бюджетного періоду 133700,70 - оплата проведеного поточного ремонту вентиляційної витяжки ЗОШ № 15; 46761,8 - придбання посудомийної машини для ЗОШ № 11; 32797,31 - поточн.ремонт туалету ЗОШ № 1)</t>
  </si>
  <si>
    <t>Субвенція  з місцевого бюджету на надання державної підтримки особам з особливими освітніми потребами за рахунок відповідної субвенції з державного бюджету (заробітна плата)</t>
  </si>
  <si>
    <t>Поповнення статутного капіталу КП "ВУКГ"- придбання сміттєвозу з заднім завантаженням  АТ-4021 DAYUN CGC1120 / залишок по договору придбання за 2020 рік/</t>
  </si>
  <si>
    <t>Вільні залишки Переяслівської сільської ради станом на 01.01.2021 року - 228 637,64 грн.</t>
  </si>
  <si>
    <t>(+-) 2 299 000</t>
  </si>
  <si>
    <t>Перерозподіл коштів:  із загального фонду заплановані на поточні ремонти 2299000 грн. перенести на капітальні видатки - капремонт частини даху ЗОШ №7 (1099000 грн.) та капремонт харчоблоку ННВК №16 (1200000 грн.)</t>
  </si>
  <si>
    <t>Лист управління освіти від 11.01.2021 № 01-10/282</t>
  </si>
  <si>
    <t>На поточний ремонт по облаштуванню огорожі вздовж вул. Набережної, ЗОШ №1- 372 000 грн.; на поточний ремонт по заміні віконних блоків у гімназії №3, ЗЗО № 15,17, ННВК № 16"Престиж"-   1 000 000 грн.</t>
  </si>
  <si>
    <t>18</t>
  </si>
  <si>
    <t>19</t>
  </si>
  <si>
    <t>Будівництво артезіанської свердловини в с. Переяслівка, в т.ч. ПВР (лист від 13.01.2021 № 19-13/06)</t>
  </si>
  <si>
    <t>Будівництво спортивного майданчика в с. Кунашівка, в т.ч. ПКД (лист від 13.01.2021 № 19-13/06)</t>
  </si>
  <si>
    <t xml:space="preserve">Кошти для поліпшення  матеріально- технічної бази, придбання судівської форми, атрибутів для суддів               (свистки, записники) м’ячів, іншого інвентарю </t>
  </si>
  <si>
    <t>Кошти  для  придбання інвентарю                  (30 шт. матів)</t>
  </si>
  <si>
    <t>Кошти  для подальшої підготовки команди та поліпшення матеріально-технічної бази, оновлення  спорт.снарядження: мотузка статична 300м;  страхувальна система, блок- зажим, карабіни альпіністські в к-ті 30 шт., комплекти скелелазних зацепів</t>
  </si>
  <si>
    <t>Лист Федерації дзюдо м.Ніжина від 22.01.2021 № 01/21</t>
  </si>
  <si>
    <t>Лист  Гром.Спілка  "ОСБЖБ" від 21.01.2021 вул. Шевченка, 2</t>
  </si>
  <si>
    <t>Програма  підтримки ОСББ щодо проведення енергоефективних  заходів (потреба 1 840 тис. грн, в бюджеті заплановано 50,0  тис. грн.)</t>
  </si>
  <si>
    <t>Лист Центру пробації від 02.02.2021 № 35-13/358-21</t>
  </si>
  <si>
    <t xml:space="preserve">Фінансування Трудового архіву Ніжинського району (у зв’язку відсутністю коштів у районному бюджеті)  </t>
  </si>
  <si>
    <t>Фінансове управління</t>
  </si>
  <si>
    <t>Управління культури</t>
  </si>
  <si>
    <r>
      <t xml:space="preserve">КПКВ 1021   КЕКВ 2210+223900  КЕКВ </t>
    </r>
    <r>
      <rPr>
        <b/>
        <sz val="26"/>
        <color theme="1"/>
        <rFont val="Times New Roman"/>
        <family val="1"/>
        <charset val="204"/>
      </rPr>
      <t>3110+167500</t>
    </r>
  </si>
  <si>
    <r>
      <t xml:space="preserve"> КПКВ 4030  КЕКВ 2210+39000      </t>
    </r>
    <r>
      <rPr>
        <b/>
        <sz val="26"/>
        <color theme="1"/>
        <rFont val="Times New Roman"/>
        <family val="1"/>
        <charset val="204"/>
      </rPr>
      <t xml:space="preserve"> 3110 + 23000</t>
    </r>
  </si>
  <si>
    <r>
      <t xml:space="preserve">КПКВ 7520 КЕКВ 2210+1350        2240+2000          </t>
    </r>
    <r>
      <rPr>
        <b/>
        <sz val="26"/>
        <color theme="1"/>
        <rFont val="Times New Roman"/>
        <family val="1"/>
        <charset val="204"/>
      </rPr>
      <t>3110+34000</t>
    </r>
  </si>
  <si>
    <t>Лист управління культури від 15.02.21 р. №1-16/62</t>
  </si>
  <si>
    <t>Лист УЖКГ та Б від 12.02.21р. №01-14/136</t>
  </si>
  <si>
    <t>Лист Кунашівсько-Переяслівського старостинського округу  від 13.01.2021 № 19-13/06, лист УЖКГ та Б від 12.02.21р. №01-14/136</t>
  </si>
  <si>
    <t>Лист відділу спорту від 15.02.21р. №02-25/15</t>
  </si>
  <si>
    <t>ГО «Ніжинська федерація гімнастики спортивної» на придбання 2-х страхувальних гімнастичних матів - 20000; для фінансування участі спортсменів з футзалу у чемпіонаті області, спортсменів з бойового самбо та боротьби самбо, ракетомодельного спорту та пішохідного туризму у всеукраїнських та обласних змаганнях - 130 000</t>
  </si>
  <si>
    <t>КПКВ 1216030 КЕКВ 2240</t>
  </si>
  <si>
    <t xml:space="preserve">Для фінансування участі спортсменів з дзюдо, футболу, боксу, волейболу у чемпіонатах Чернігівської області </t>
  </si>
  <si>
    <t>КПКВ 1115011 КЕКВ 2240</t>
  </si>
  <si>
    <t>(+,-) 93 000</t>
  </si>
  <si>
    <t>Вільні залишки  Загального фонду (на очищення ставка с. Кунашівка, облаштування зони відпочинку)</t>
  </si>
  <si>
    <t>Вільні залишки спеціального фонду- утримання вулиць і доріг (ремонт доріг)</t>
  </si>
  <si>
    <t>Вільні залишки спеціального фонду - бюджет розвитку (будівництво спортивного майданчика)</t>
  </si>
  <si>
    <t>Для забезпечення  продуктами лікувального харчування у І кварталі 2021 року двох дітей- мешканців м. Ніжина, хворих на фенілкетонурію</t>
  </si>
  <si>
    <t>Вільні залишки коштів для фінансування видів діяльності, що належать до природоохоронних заходів (згідно кошорису)</t>
  </si>
  <si>
    <r>
      <t xml:space="preserve">Додатково: на заробітну плату з нарахуваннями                 </t>
    </r>
    <r>
      <rPr>
        <b/>
        <sz val="26"/>
        <color theme="1"/>
        <rFont val="Times New Roman"/>
        <family val="1"/>
        <charset val="204"/>
      </rPr>
      <t>( 53% від  суми вільного залишку)</t>
    </r>
  </si>
  <si>
    <t>КПКВ 1021     КЕКВ 2240</t>
  </si>
  <si>
    <t xml:space="preserve">КПКВ 0617640 КЕКВ 3132  </t>
  </si>
  <si>
    <t>КПКВ 1217670 КЕКВ 3210</t>
  </si>
  <si>
    <t>КПКВ 1217330              КЕКВ 3122</t>
  </si>
  <si>
    <t>КПКВ 1217325 КЕКВ 3122</t>
  </si>
  <si>
    <t xml:space="preserve">Зміни за рахунок  вільних залишків субвенцій станом на 01.01.2021 року  </t>
  </si>
  <si>
    <t>Зміни за рахунок вільних залишків загального фонду на 01.01.2021 року- 37 713 046,95 грн.</t>
  </si>
  <si>
    <t xml:space="preserve">Змінити призначення: зняти           93 000 грн. з придбання екскаватора-навантажувача для КП «НУВКГ» на придбання автоматичної конденсаторної установки АКУ 04-160-5-10-ІР21для КП «НУВКГ» - 42 800; на придбання автоматичної конденсаторної установки АКУ 04-160-5-10-ІР21 для КП «НУВКГ» - 50200
</t>
  </si>
  <si>
    <t>КПКВ 7461   КЕКВ 2240</t>
  </si>
  <si>
    <t>Вільні залишки  спеціального фонду - цільові фонди (ремонт огорожі на кладовищі в с. Паливода)</t>
  </si>
  <si>
    <r>
      <t>КПКВ 0611021, КЕКВ 2240              +372 000 грн;           КПКВ 0611021, КЕКВ 2240</t>
    </r>
    <r>
      <rPr>
        <b/>
        <sz val="30"/>
        <color theme="1"/>
        <rFont val="Times New Roman"/>
        <family val="1"/>
        <charset val="204"/>
      </rPr>
      <t xml:space="preserve">     </t>
    </r>
    <r>
      <rPr>
        <sz val="30"/>
        <color theme="1"/>
        <rFont val="Times New Roman"/>
        <family val="1"/>
        <charset val="204"/>
      </rPr>
      <t xml:space="preserve">            +1 000 000 грн.</t>
    </r>
  </si>
  <si>
    <t>Разом</t>
  </si>
  <si>
    <t>КПКВ 7670 КЕКВ 3210</t>
  </si>
  <si>
    <t>КПКВ 5011                 (футбол)             КЕКВ 2000 +35000                КПКВ 5012 (міні футбол)  КЕКВ 2000 + 15000</t>
  </si>
  <si>
    <t>На фінансову підтримку КП  "Відділ архитектурно- технічного планування та проектування": на придбання  оргтехніки: системний блок, монітор, принтер лазерний мультифункціональний  (принтер, ксерокс,  сканер)</t>
  </si>
  <si>
    <r>
      <t xml:space="preserve">КПКВ 7670   </t>
    </r>
    <r>
      <rPr>
        <b/>
        <sz val="30"/>
        <color theme="1"/>
        <rFont val="Times New Roman"/>
        <family val="1"/>
        <charset val="204"/>
      </rPr>
      <t xml:space="preserve">КЕКВ 3000 </t>
    </r>
    <r>
      <rPr>
        <b/>
        <i/>
        <sz val="30"/>
        <color theme="1"/>
        <rFont val="Times New Roman"/>
        <family val="1"/>
        <charset val="204"/>
      </rPr>
      <t>(статутний капітал)</t>
    </r>
  </si>
  <si>
    <t>6-1</t>
  </si>
  <si>
    <t>6-2</t>
  </si>
  <si>
    <t>6-3</t>
  </si>
  <si>
    <t>6-4</t>
  </si>
  <si>
    <t>6-5</t>
  </si>
  <si>
    <t>6-6</t>
  </si>
  <si>
    <t>6-7</t>
  </si>
  <si>
    <t>Лист управління освіти від 16.02.2021 № 01-10/322</t>
  </si>
  <si>
    <t>КПКВ 1021 КЕКВ 2240</t>
  </si>
  <si>
    <t>Додатково на: придбання 2 телевізорів-моніторів для проведення змагань - 11 800, комплектів футбольної форми та футбольних м’ячів - 50 000, на придбання шахових дошок та годинників-10 000, на придбання волейбольних та баскетбольних м’ячів інвентарю для гімнастики- 40 000</t>
  </si>
  <si>
    <t>Додатково на придбання трьох письмових столів, трьох стільців,  комп’ютера та принтера</t>
  </si>
  <si>
    <t>Лист управління освіти від 17.02.21 р. № 01-10/332</t>
  </si>
  <si>
    <t>Виготовлення проектно-кошторисної документації "Реконструкція будівлі ФОКу з прибудовою вхідного вузла та пожежного виходу за адресою вул.Шевченка, 103, м. Ніжин, Чернігівської області"</t>
  </si>
  <si>
    <t>Субвенція з місцевого бюджету державному- кошти для заправки картриджів, відправки кореспонденції, придбання канцтоварів, паперу</t>
  </si>
  <si>
    <t>Лист управління освіти від 16.02.2021 № 01-10/324</t>
  </si>
  <si>
    <t>(+,-) 14 800</t>
  </si>
  <si>
    <t>Перерозподіл: передбачені кошти на насоси в газову котельню ЗОШ № 12 в сумі 14800 грн. направити на придбання статора двигуна для ЗОШ № 5</t>
  </si>
  <si>
    <t>КПКВ 0611021 КЕКВ 3110</t>
  </si>
  <si>
    <t>Повернення коштів з резервного фонду</t>
  </si>
  <si>
    <t>КПКВ 1216030 КЕКВ 2210</t>
  </si>
  <si>
    <t>КПКВ 3718710 КЕКВ 9000</t>
  </si>
  <si>
    <t>Кошти  для  придбання спортивної форми та інвентарю: шоломи захисні червоні- 10 шт; шоломи захисні сині - 10 шт.; перчатки (ММА) сині-23 пари; перчатки (ММА) червоні -23 пари; пахові раковини-10 шт.</t>
  </si>
  <si>
    <t>Кошти для придбання спортивної форми та інвентарю: шоломи захисні жовті- 7 шт.; шоломи захисні сині - 7 шт.; захист для ніг - 20 пар; перчатки дорослі- 20 пар; перчатки дитячі - 24 пари; паховий захист - 20 шт.; мат розкладний - 4 шт.</t>
  </si>
  <si>
    <t>КПКВ 1017520 КЕКВ 3110+15000; КПКВ 1010160 КЕКВ 2210+8500</t>
  </si>
  <si>
    <t>Лист виконкому від 18.02.21 р. № 299/22</t>
  </si>
  <si>
    <t>Оплата послуг ТОВ "Агенство енергоефективності" за розробку Комплексної програми енергоефективності бюджетної та житлової сфер ТГ на 2021-2023 роки - 49750 грн.; нормативно-правових актів системи енергоменеджменту ТГ - 49750 грн.; системи матеріального стимулювання енергоефективної поведінки установ ТГ - 45000 грн.</t>
  </si>
  <si>
    <t>КПКВ 0210180 КЕКВ 2240</t>
  </si>
  <si>
    <t>Лист МЦ "Спорт для всіх" від 18.02.21 р. № 39</t>
  </si>
  <si>
    <t>Проекти Громадського бюджету (+,-) 3 810 018</t>
  </si>
  <si>
    <t xml:space="preserve">Лист ГО "Федерація шахів м. Ніжина" від 19.01.21 №1 </t>
  </si>
  <si>
    <t>Кошти на придбання інвентаря та обладнання</t>
  </si>
  <si>
    <r>
      <t xml:space="preserve">Зміни за рахунок </t>
    </r>
    <r>
      <rPr>
        <b/>
        <u/>
        <sz val="36"/>
        <color theme="1"/>
        <rFont val="Times New Roman"/>
        <family val="1"/>
        <charset val="204"/>
      </rPr>
      <t>вільних залишків коштів спеціального фонду</t>
    </r>
    <r>
      <rPr>
        <b/>
        <sz val="36"/>
        <color theme="1"/>
        <rFont val="Times New Roman"/>
        <family val="1"/>
        <charset val="204"/>
      </rPr>
      <t xml:space="preserve"> станом на 01.01.2021 року -                            4 249 422,36 грн. </t>
    </r>
  </si>
  <si>
    <r>
      <t xml:space="preserve">Кошти на поточні видатки: створення локальної  комп’ютерної мережі та встановлення відеоспостереження в ННВК № 16, ЗОШ №17 -370000;   на програму "Сильна мова - успішна держава"- 92600;                                на капвидатки: придбання 2 посудомийних машин (гімназія № 5, ЗОШ №11- 83200; </t>
    </r>
    <r>
      <rPr>
        <sz val="28"/>
        <color theme="1"/>
        <rFont val="Times New Roman"/>
        <family val="1"/>
        <charset val="204"/>
      </rPr>
      <t>капремонт спортзала ЗОШ №15 -770000</t>
    </r>
  </si>
  <si>
    <r>
      <t xml:space="preserve">Додатково: 45 000-на роботи з розконсервування фонтану в сквері Лисянського; 45 000 - на виконання робіт по обслуговуванню фонтану в сквері Лисянського; </t>
    </r>
    <r>
      <rPr>
        <sz val="28"/>
        <color theme="1"/>
        <rFont val="Times New Roman"/>
        <family val="1"/>
        <charset val="204"/>
      </rPr>
      <t>199 000-на виготовлення схеми санітарної очистки Ніжинської ТГ</t>
    </r>
    <r>
      <rPr>
        <b/>
        <sz val="28"/>
        <color theme="1"/>
        <rFont val="Times New Roman"/>
        <family val="1"/>
        <charset val="204"/>
      </rPr>
      <t xml:space="preserve">
</t>
    </r>
  </si>
  <si>
    <t xml:space="preserve">На очищення ставка с. Кунашівка, облаштування зони відпочинку - 280077,02;  ремонт огорожі на кладовищі в с. Паливода - 30 000; поточний ремонт адмін.будівлі с.Кунашівка - 80 000; поточний ремонт адмін.будівлі с. Переяслівка - 70000 </t>
  </si>
  <si>
    <t xml:space="preserve">  КПКВ1216030 КЕКВ 2000+280077,02; КПКВ 1216030 КЕКВ 2240 +26513,88; КПКВ 0210160 КЕКВ 2000 + 150000 (з вільних залишків округу +  222 409,1 </t>
  </si>
  <si>
    <r>
      <t xml:space="preserve">Додатково на: заробітну плату інтернів 280 090 грн., нарахування на зарплату 61 500 грн., поточні ремонти до кінця 2021 р.  </t>
    </r>
    <r>
      <rPr>
        <sz val="28"/>
        <rFont val="Times New Roman"/>
        <family val="1"/>
        <charset val="204"/>
      </rPr>
      <t>641335грн.,</t>
    </r>
    <r>
      <rPr>
        <b/>
        <sz val="28"/>
        <rFont val="Times New Roman"/>
        <family val="1"/>
        <charset val="204"/>
      </rPr>
      <t xml:space="preserve"> теплопостачання до кінця 2021 р. 894 275 грн.</t>
    </r>
  </si>
  <si>
    <t>Лист відділу спорту від 19.02.21 р. № 02-25/17</t>
  </si>
  <si>
    <t>Додатково на будівництво міні-футбольного поля зі штучним покриттям на території ДЮСФШ</t>
  </si>
  <si>
    <t>Службова відділу з питань НС, ЦЗН, ОМР</t>
  </si>
  <si>
    <t>(+,-) 47 685</t>
  </si>
  <si>
    <t>Зміни в межах МЦ Програми розвитку цивільного захисту населення</t>
  </si>
  <si>
    <t>45-1</t>
  </si>
  <si>
    <t>Лист КП ВУКГ від 23.02.21 р. № 01-14/136-2</t>
  </si>
  <si>
    <t>Додатково на виконання робіт по влаштуванню автозупинки по вул. Липіврізька</t>
  </si>
  <si>
    <r>
      <t xml:space="preserve">КПКВ 1021     КЕКВ 2240+57300,30   </t>
    </r>
    <r>
      <rPr>
        <b/>
        <sz val="30"/>
        <color theme="1"/>
        <rFont val="Times New Roman"/>
        <family val="1"/>
        <charset val="204"/>
      </rPr>
      <t>3110</t>
    </r>
    <r>
      <rPr>
        <sz val="30"/>
        <color theme="1"/>
        <rFont val="Times New Roman"/>
        <family val="1"/>
        <charset val="204"/>
      </rPr>
      <t>+20049,34</t>
    </r>
  </si>
  <si>
    <r>
      <t xml:space="preserve">КПКВ 7520 КЕКВ 2240 +370000;       КПКВ 1142 КЕКВ 2210+36000, КЕКВ 2240+56600;  КПКВ 1021 </t>
    </r>
    <r>
      <rPr>
        <b/>
        <sz val="27"/>
        <color theme="1"/>
        <rFont val="Times New Roman"/>
        <family val="1"/>
        <charset val="204"/>
      </rPr>
      <t xml:space="preserve">КЕКВ 3110 </t>
    </r>
    <r>
      <rPr>
        <sz val="27"/>
        <color theme="1"/>
        <rFont val="Times New Roman"/>
        <family val="1"/>
        <charset val="204"/>
      </rPr>
      <t xml:space="preserve">+ 83200; </t>
    </r>
  </si>
  <si>
    <t>КПКВ 1115011 КЕКВ 3110 + 20000; КПКВ 1115012 КЕКВ 2240 + 130000</t>
  </si>
  <si>
    <t>КПКВ 1115031 КЕКВ 2210</t>
  </si>
  <si>
    <t>КПКВ 1115012   КЕКВ 2000</t>
  </si>
  <si>
    <t>КПКВ 1216030    КЕКВ 2000</t>
  </si>
  <si>
    <t>КПКВ 1115061 КЕКВ 2200</t>
  </si>
  <si>
    <r>
      <t xml:space="preserve">КПКВ 0218110, 2240-47685       </t>
    </r>
    <r>
      <rPr>
        <b/>
        <sz val="30"/>
        <color theme="1"/>
        <rFont val="Times New Roman"/>
        <family val="1"/>
        <charset val="204"/>
      </rPr>
      <t>3110+</t>
    </r>
    <r>
      <rPr>
        <sz val="30"/>
        <color theme="1"/>
        <rFont val="Times New Roman"/>
        <family val="1"/>
        <charset val="204"/>
      </rPr>
      <t>47685</t>
    </r>
  </si>
  <si>
    <r>
      <t xml:space="preserve">Додатково на:поточний ремонт трубопроводів опалення в приміщенні ЗОШ №9 - 50 000 грн., поточний ремонт огорожі ЗОШ №9 - 50 000 грн., </t>
    </r>
    <r>
      <rPr>
        <sz val="28"/>
        <color theme="1"/>
        <rFont val="Times New Roman"/>
        <family val="1"/>
        <charset val="204"/>
      </rPr>
      <t>поточний ремонт фасаду ЗОШ №9 - 250 000 грн.</t>
    </r>
  </si>
  <si>
    <t>Пропозиції по внесенню змін до бюджету Ніжинської міської ТГ на 7 сесію Ніжинської міської ради VІІІ скликання від 26.02.2021 року</t>
  </si>
  <si>
    <t>Пропозиції комісії з питань соціально- економічного розвитку,  підприємництва, інвест.діяльн.,  бюджету та фінансів                       ( В.МАМЕДОВ) від 24.02.21 р.,  включені в проект рішення міської ради</t>
  </si>
  <si>
    <t>Листи стоматполіклініки від 19.02.21 р. № 72, 73, від 23.02.21 № 77</t>
  </si>
  <si>
    <t>Додаткові кошти на встановлення відеоспостереження поліклініки - 48817,0 грн.; віконні решітки - 25500,0 грн., облаштування зовнішнього пандуса - 22940 грн.</t>
  </si>
  <si>
    <t>Кошти на матеріально-технічну підтримку для проведення та участі у змаганнях - на придбання гирь, гантелей, штанги, стійки та лавки для штанги, підлогових ваг</t>
  </si>
  <si>
    <t>45-2</t>
  </si>
  <si>
    <t>Лист управління культури від 24.02.21 р. № 1-16/79</t>
  </si>
  <si>
    <t>Виділити додатково на завершення поточного ремонту будівлі НКАМ ім. І.Спаського - 200 000 грн., ремонт вхідного вузла відділу "Природа Приостер’я" - 43 000 грн.</t>
  </si>
  <si>
    <t>КПКВ 4040 КЕКВ 2210 + 18000; КЕКВ 2240 + 225000</t>
  </si>
  <si>
    <t>45-3</t>
  </si>
  <si>
    <t>Лист УЖКГ та Б від 23.02.21 р. № 01-14/136-3</t>
  </si>
  <si>
    <t>Кошти на фінансування програми співфінансування робіт з ремонту багатоквартирних житлових будинків на 2021 рік</t>
  </si>
  <si>
    <t>КПКВ 6011 КЕКВ 3131</t>
  </si>
  <si>
    <r>
      <t xml:space="preserve">КЕКВ 2240         КПКВ 0611010 -510000; КПКВ 1021- 409000;КПКВ 1070-30000; КПКВ 1160-300000         На: КПКВ 7321 </t>
    </r>
    <r>
      <rPr>
        <b/>
        <sz val="24"/>
        <color theme="1"/>
        <rFont val="Times New Roman"/>
        <family val="1"/>
        <charset val="204"/>
      </rPr>
      <t>КЕКВ 3132</t>
    </r>
    <r>
      <rPr>
        <sz val="24"/>
        <color theme="1"/>
        <rFont val="Times New Roman"/>
        <family val="1"/>
        <charset val="204"/>
      </rPr>
      <t xml:space="preserve"> + 49000 -ЗОШ №7 та+ 1200000 ННВК №16</t>
    </r>
  </si>
  <si>
    <t>(+,-) 1 249 000</t>
  </si>
  <si>
    <t>Листи КП ВУКГ від 15.02.21 р. № 288/1-3</t>
  </si>
  <si>
    <t>Повернути зарезервовані в резервному фонді кошти на придбання 10-ти контейнерів об’ємом 750 л та плит</t>
  </si>
  <si>
    <t>КПКВ 1217321 КЕКВ 3142</t>
  </si>
  <si>
    <t>КПКВ 1217461      КЕКВ 2000</t>
  </si>
  <si>
    <t>КПКВ 1218311      КЕКВ 2000</t>
  </si>
  <si>
    <t>КПКВ 3117130     КЕКВ 2000</t>
  </si>
  <si>
    <t>КПКВ 2100      КЕКВ 2000-25500 КЕКВ 3000-48817</t>
  </si>
  <si>
    <t>КПКВ 1217640   КЕКВ 2610</t>
  </si>
  <si>
    <r>
      <t>Додаткові кошти: 199 000 грн. на металопластикові вікна  для спортзалу по вул. Прилуцька ,156;  30 000 грн. на придбання матеріалів для утримання трибун в належному стані;</t>
    </r>
    <r>
      <rPr>
        <sz val="28"/>
        <color theme="1"/>
        <rFont val="Times New Roman"/>
        <family val="1"/>
        <charset val="204"/>
      </rPr>
      <t xml:space="preserve"> 280 000 грн. - послуги по влаштуванню штучної трави на спортмайданчику ст. Спартак;</t>
    </r>
    <r>
      <rPr>
        <b/>
        <sz val="28"/>
        <color theme="1"/>
        <rFont val="Times New Roman"/>
        <family val="1"/>
        <charset val="204"/>
      </rPr>
      <t xml:space="preserve"> 180 000 грн. -  послуги по встановленню вуличного освітлення на міському ст. Спартак; </t>
    </r>
    <r>
      <rPr>
        <sz val="28"/>
        <color theme="1"/>
        <rFont val="Times New Roman"/>
        <family val="1"/>
        <charset val="204"/>
      </rPr>
      <t>490 000 грн. - послуги по встановленню огорожі на спорт. майданчику по вул. Кушакевича, 7</t>
    </r>
    <r>
      <rPr>
        <b/>
        <sz val="28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</si>
</sst>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u/>
      <sz val="3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b/>
      <i/>
      <sz val="30"/>
      <color theme="1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i/>
      <sz val="36"/>
      <color theme="1"/>
      <name val="Times New Roman"/>
      <family val="1"/>
      <charset val="204"/>
    </font>
    <font>
      <sz val="30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sz val="27"/>
      <color theme="1"/>
      <name val="Times New Roman"/>
      <family val="1"/>
      <charset val="204"/>
    </font>
    <font>
      <b/>
      <sz val="27"/>
      <color theme="1"/>
      <name val="Times New Roman"/>
      <family val="1"/>
      <charset val="204"/>
    </font>
    <font>
      <sz val="28"/>
      <name val="Times New Roman"/>
      <family val="1"/>
      <charset val="204"/>
    </font>
    <font>
      <b/>
      <sz val="29"/>
      <color theme="1"/>
      <name val="Times New Roman"/>
      <family val="1"/>
      <charset val="204"/>
    </font>
    <font>
      <b/>
      <sz val="3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5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3" fontId="6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13" fillId="2" borderId="0" xfId="0" applyNumberFormat="1" applyFont="1" applyFill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1" fillId="2" borderId="0" xfId="0" applyFont="1" applyFill="1" applyAlignment="1"/>
    <xf numFmtId="0" fontId="1" fillId="2" borderId="0" xfId="0" applyFont="1" applyFill="1" applyAlignment="1">
      <alignment vertical="center"/>
    </xf>
    <xf numFmtId="0" fontId="12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3" fontId="1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3" fontId="22" fillId="2" borderId="2" xfId="0" applyNumberFormat="1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horizontal="center" vertical="center" wrapText="1"/>
    </xf>
    <xf numFmtId="3" fontId="16" fillId="2" borderId="2" xfId="0" applyNumberFormat="1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3" fontId="10" fillId="2" borderId="2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justify" wrapText="1"/>
    </xf>
    <xf numFmtId="0" fontId="24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vertical="center" wrapText="1"/>
    </xf>
    <xf numFmtId="3" fontId="2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wrapText="1"/>
    </xf>
    <xf numFmtId="3" fontId="22" fillId="2" borderId="2" xfId="0" applyNumberFormat="1" applyFont="1" applyFill="1" applyBorder="1" applyAlignment="1">
      <alignment vertical="center" wrapText="1"/>
    </xf>
    <xf numFmtId="3" fontId="10" fillId="2" borderId="2" xfId="0" applyNumberFormat="1" applyFont="1" applyFill="1" applyBorder="1" applyAlignment="1">
      <alignment vertical="center" wrapText="1"/>
    </xf>
    <xf numFmtId="0" fontId="22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vertical="justify"/>
    </xf>
    <xf numFmtId="0" fontId="27" fillId="2" borderId="2" xfId="0" applyFont="1" applyFill="1" applyBorder="1" applyAlignment="1">
      <alignment horizontal="center" vertical="center" wrapText="1"/>
    </xf>
    <xf numFmtId="0" fontId="22" fillId="2" borderId="0" xfId="0" applyFont="1" applyFill="1"/>
    <xf numFmtId="3" fontId="28" fillId="2" borderId="2" xfId="0" applyNumberFormat="1" applyFont="1" applyFill="1" applyBorder="1" applyAlignment="1">
      <alignment vertical="center" wrapText="1"/>
    </xf>
    <xf numFmtId="4" fontId="16" fillId="3" borderId="2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4" fontId="16" fillId="4" borderId="2" xfId="0" applyNumberFormat="1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vertical="justify" wrapText="1"/>
    </xf>
    <xf numFmtId="0" fontId="16" fillId="3" borderId="2" xfId="0" applyFont="1" applyFill="1" applyBorder="1" applyAlignment="1">
      <alignment horizontal="center" vertical="justify" wrapText="1"/>
    </xf>
    <xf numFmtId="0" fontId="22" fillId="3" borderId="2" xfId="0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vertical="center" wrapText="1"/>
    </xf>
    <xf numFmtId="49" fontId="1" fillId="2" borderId="0" xfId="0" applyNumberFormat="1" applyFont="1" applyFill="1"/>
    <xf numFmtId="49" fontId="13" fillId="2" borderId="0" xfId="0" applyNumberFormat="1" applyFont="1" applyFill="1" applyAlignment="1">
      <alignment horizontal="center"/>
    </xf>
    <xf numFmtId="0" fontId="12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justify" wrapText="1"/>
    </xf>
    <xf numFmtId="0" fontId="12" fillId="2" borderId="2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3" fontId="28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 wrapText="1"/>
    </xf>
    <xf numFmtId="3" fontId="26" fillId="2" borderId="2" xfId="0" applyNumberFormat="1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4" fontId="22" fillId="2" borderId="0" xfId="0" applyNumberFormat="1" applyFont="1" applyFill="1" applyAlignment="1">
      <alignment horizontal="center"/>
    </xf>
    <xf numFmtId="4" fontId="16" fillId="3" borderId="2" xfId="0" applyNumberFormat="1" applyFont="1" applyFill="1" applyBorder="1" applyAlignment="1">
      <alignment horizontal="center" vertical="center"/>
    </xf>
    <xf numFmtId="4" fontId="32" fillId="2" borderId="2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2" borderId="6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justify" wrapText="1"/>
    </xf>
    <xf numFmtId="0" fontId="6" fillId="2" borderId="6" xfId="0" applyNumberFormat="1" applyFont="1" applyFill="1" applyBorder="1" applyAlignment="1">
      <alignment horizontal="center" vertical="justify" wrapText="1"/>
    </xf>
    <xf numFmtId="3" fontId="16" fillId="2" borderId="1" xfId="0" applyNumberFormat="1" applyFont="1" applyFill="1" applyBorder="1" applyAlignment="1">
      <alignment horizontal="center" vertical="center"/>
    </xf>
    <xf numFmtId="3" fontId="16" fillId="2" borderId="6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6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3" fontId="16" fillId="2" borderId="6" xfId="0" applyNumberFormat="1" applyFont="1" applyFill="1" applyBorder="1" applyAlignment="1">
      <alignment horizontal="center" vertical="center" wrapText="1"/>
    </xf>
    <xf numFmtId="3" fontId="22" fillId="2" borderId="1" xfId="0" applyNumberFormat="1" applyFont="1" applyFill="1" applyBorder="1" applyAlignment="1">
      <alignment horizontal="center" vertical="center" wrapText="1"/>
    </xf>
    <xf numFmtId="3" fontId="22" fillId="2" borderId="6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6" fillId="3" borderId="3" xfId="0" applyFont="1" applyFill="1" applyBorder="1" applyAlignment="1">
      <alignment horizontal="right" vertical="center" wrapText="1"/>
    </xf>
    <xf numFmtId="0" fontId="16" fillId="3" borderId="5" xfId="0" applyFont="1" applyFill="1" applyBorder="1" applyAlignment="1">
      <alignment horizontal="right" vertical="center" wrapText="1"/>
    </xf>
    <xf numFmtId="0" fontId="16" fillId="3" borderId="4" xfId="0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1"/>
  <sheetViews>
    <sheetView tabSelected="1" view="pageBreakPreview" topLeftCell="B58" zoomScale="36" zoomScaleSheetLayoutView="36" zoomScalePageLayoutView="25" workbookViewId="0">
      <selection activeCell="E65" sqref="E65:E66"/>
    </sheetView>
  </sheetViews>
  <sheetFormatPr defaultColWidth="8.88671875" defaultRowHeight="15.6"/>
  <cols>
    <col min="1" max="1" width="8.88671875" style="4" hidden="1" customWidth="1"/>
    <col min="2" max="2" width="11.33203125" style="5" customWidth="1"/>
    <col min="3" max="3" width="43.109375" style="4" customWidth="1"/>
    <col min="4" max="4" width="89.6640625" style="19" customWidth="1"/>
    <col min="5" max="5" width="37.44140625" style="4" customWidth="1"/>
    <col min="6" max="6" width="37" style="4" customWidth="1"/>
    <col min="7" max="7" width="22.33203125" style="4" hidden="1" customWidth="1"/>
    <col min="8" max="8" width="23.44140625" style="4" hidden="1" customWidth="1"/>
    <col min="9" max="9" width="22.44140625" style="4" hidden="1" customWidth="1"/>
    <col min="10" max="10" width="39.109375" style="4" customWidth="1"/>
    <col min="11" max="11" width="40.44140625" style="4" customWidth="1"/>
    <col min="12" max="12" width="39" style="4" customWidth="1"/>
    <col min="13" max="16384" width="8.88671875" style="4"/>
  </cols>
  <sheetData>
    <row r="1" spans="2:14" s="1" customFormat="1" ht="93" customHeight="1">
      <c r="B1" s="110" t="s">
        <v>203</v>
      </c>
      <c r="C1" s="110"/>
      <c r="D1" s="110"/>
      <c r="E1" s="110"/>
      <c r="F1" s="110"/>
      <c r="G1" s="110"/>
      <c r="H1" s="110"/>
      <c r="I1" s="110"/>
      <c r="J1" s="110"/>
      <c r="K1" s="110"/>
    </row>
    <row r="2" spans="2:14" s="2" customFormat="1" ht="363.75" customHeight="1">
      <c r="B2" s="28" t="s">
        <v>0</v>
      </c>
      <c r="C2" s="28" t="s">
        <v>8</v>
      </c>
      <c r="D2" s="28" t="s">
        <v>3</v>
      </c>
      <c r="E2" s="28" t="s">
        <v>5</v>
      </c>
      <c r="F2" s="28" t="s">
        <v>9</v>
      </c>
      <c r="G2" s="8" t="s">
        <v>4</v>
      </c>
      <c r="H2" s="8" t="s">
        <v>1</v>
      </c>
      <c r="I2" s="8" t="s">
        <v>2</v>
      </c>
      <c r="J2" s="8" t="s">
        <v>204</v>
      </c>
      <c r="K2" s="9" t="s">
        <v>6</v>
      </c>
      <c r="N2" s="2" t="s">
        <v>7</v>
      </c>
    </row>
    <row r="3" spans="2:14" s="3" customFormat="1" ht="27.15" customHeight="1">
      <c r="B3" s="10">
        <v>1</v>
      </c>
      <c r="C3" s="10">
        <v>2</v>
      </c>
      <c r="D3" s="18">
        <v>3</v>
      </c>
      <c r="E3" s="10">
        <v>4</v>
      </c>
      <c r="F3" s="10">
        <v>5</v>
      </c>
      <c r="G3" s="11">
        <v>6</v>
      </c>
      <c r="H3" s="12">
        <v>7</v>
      </c>
      <c r="I3" s="12">
        <v>8</v>
      </c>
      <c r="J3" s="12">
        <v>6</v>
      </c>
      <c r="K3" s="12">
        <v>7</v>
      </c>
    </row>
    <row r="4" spans="2:14" s="3" customFormat="1" ht="51" customHeight="1">
      <c r="B4" s="94" t="s">
        <v>10</v>
      </c>
      <c r="C4" s="95"/>
      <c r="D4" s="95"/>
      <c r="E4" s="95"/>
      <c r="F4" s="95"/>
      <c r="G4" s="95"/>
      <c r="H4" s="95"/>
      <c r="I4" s="95"/>
      <c r="J4" s="95"/>
      <c r="K4" s="96"/>
    </row>
    <row r="5" spans="2:14" s="3" customFormat="1" ht="24" customHeight="1">
      <c r="B5" s="21"/>
      <c r="C5" s="28"/>
      <c r="D5" s="47"/>
      <c r="E5" s="23"/>
      <c r="F5" s="23"/>
      <c r="G5" s="14"/>
      <c r="H5" s="14"/>
      <c r="I5" s="14"/>
      <c r="J5" s="16"/>
      <c r="K5" s="25"/>
    </row>
    <row r="6" spans="2:14" s="3" customFormat="1" ht="55.5" customHeight="1">
      <c r="B6" s="94" t="s">
        <v>138</v>
      </c>
      <c r="C6" s="95"/>
      <c r="D6" s="95"/>
      <c r="E6" s="95"/>
      <c r="F6" s="95"/>
      <c r="G6" s="95"/>
      <c r="H6" s="95"/>
      <c r="I6" s="95"/>
      <c r="J6" s="95"/>
      <c r="K6" s="96"/>
    </row>
    <row r="7" spans="2:14" s="3" customFormat="1" ht="145.5" customHeight="1">
      <c r="B7" s="21">
        <v>1</v>
      </c>
      <c r="C7" s="28" t="s">
        <v>23</v>
      </c>
      <c r="D7" s="28" t="s">
        <v>85</v>
      </c>
      <c r="E7" s="23">
        <v>1194588.99</v>
      </c>
      <c r="F7" s="23">
        <f>E7</f>
        <v>1194588.99</v>
      </c>
      <c r="G7" s="11"/>
      <c r="H7" s="11"/>
      <c r="I7" s="11"/>
      <c r="J7" s="24">
        <f>E7</f>
        <v>1194588.99</v>
      </c>
      <c r="K7" s="25" t="s">
        <v>69</v>
      </c>
    </row>
    <row r="8" spans="2:14" s="3" customFormat="1" ht="172.5" customHeight="1">
      <c r="B8" s="21">
        <v>2</v>
      </c>
      <c r="C8" s="28" t="s">
        <v>23</v>
      </c>
      <c r="D8" s="28" t="s">
        <v>86</v>
      </c>
      <c r="E8" s="23">
        <v>377758.62</v>
      </c>
      <c r="F8" s="23">
        <f>E8</f>
        <v>377758.62</v>
      </c>
      <c r="G8" s="11"/>
      <c r="H8" s="11"/>
      <c r="I8" s="11"/>
      <c r="J8" s="24">
        <f>E8</f>
        <v>377758.62</v>
      </c>
      <c r="K8" s="25" t="s">
        <v>70</v>
      </c>
    </row>
    <row r="9" spans="2:14" s="3" customFormat="1" ht="352.95" customHeight="1">
      <c r="B9" s="21">
        <v>3</v>
      </c>
      <c r="C9" s="28" t="s">
        <v>24</v>
      </c>
      <c r="D9" s="28" t="s">
        <v>93</v>
      </c>
      <c r="E9" s="23">
        <v>213259.81</v>
      </c>
      <c r="F9" s="23">
        <f>E9</f>
        <v>213259.81</v>
      </c>
      <c r="G9" s="11"/>
      <c r="H9" s="11"/>
      <c r="I9" s="11"/>
      <c r="J9" s="24">
        <f>E9</f>
        <v>213259.81</v>
      </c>
      <c r="K9" s="25" t="s">
        <v>81</v>
      </c>
    </row>
    <row r="10" spans="2:14" s="3" customFormat="1" ht="220.5" customHeight="1">
      <c r="B10" s="21">
        <v>4</v>
      </c>
      <c r="C10" s="28" t="s">
        <v>24</v>
      </c>
      <c r="D10" s="28" t="s">
        <v>94</v>
      </c>
      <c r="E10" s="23">
        <v>6544.25</v>
      </c>
      <c r="F10" s="23">
        <f>E10</f>
        <v>6544.25</v>
      </c>
      <c r="G10" s="11"/>
      <c r="H10" s="11"/>
      <c r="I10" s="11"/>
      <c r="J10" s="24">
        <f>E10</f>
        <v>6544.25</v>
      </c>
      <c r="K10" s="25" t="s">
        <v>71</v>
      </c>
    </row>
    <row r="11" spans="2:14" s="3" customFormat="1" ht="53.4" customHeight="1">
      <c r="B11" s="57"/>
      <c r="C11" s="58"/>
      <c r="D11" s="60" t="s">
        <v>144</v>
      </c>
      <c r="E11" s="56">
        <f>SUM(E7:E10)</f>
        <v>1792151.67</v>
      </c>
      <c r="F11" s="56">
        <f t="shared" ref="F11:J11" si="0">SUM(F7:F10)</f>
        <v>1792151.67</v>
      </c>
      <c r="G11" s="56">
        <f t="shared" si="0"/>
        <v>0</v>
      </c>
      <c r="H11" s="56">
        <f t="shared" si="0"/>
        <v>0</v>
      </c>
      <c r="I11" s="56">
        <f t="shared" si="0"/>
        <v>0</v>
      </c>
      <c r="J11" s="56">
        <f t="shared" si="0"/>
        <v>1792151.67</v>
      </c>
      <c r="K11" s="59"/>
    </row>
    <row r="12" spans="2:14" s="3" customFormat="1" ht="91.5" customHeight="1">
      <c r="B12" s="114" t="s">
        <v>180</v>
      </c>
      <c r="C12" s="115"/>
      <c r="D12" s="115"/>
      <c r="E12" s="115"/>
      <c r="F12" s="115"/>
      <c r="G12" s="115"/>
      <c r="H12" s="115"/>
      <c r="I12" s="115"/>
      <c r="J12" s="115"/>
      <c r="K12" s="116"/>
    </row>
    <row r="13" spans="2:14" s="3" customFormat="1" ht="77.25" customHeight="1">
      <c r="B13" s="21">
        <v>5</v>
      </c>
      <c r="C13" s="97" t="s">
        <v>87</v>
      </c>
      <c r="D13" s="98"/>
      <c r="E13" s="23">
        <v>751102.3</v>
      </c>
      <c r="F13" s="23">
        <f>E13</f>
        <v>751102.3</v>
      </c>
      <c r="G13" s="26"/>
      <c r="H13" s="26"/>
      <c r="I13" s="26"/>
      <c r="J13" s="85">
        <f>E13</f>
        <v>751102.3</v>
      </c>
      <c r="K13" s="32" t="s">
        <v>134</v>
      </c>
    </row>
    <row r="14" spans="2:14" s="3" customFormat="1" ht="75.75" customHeight="1">
      <c r="B14" s="21">
        <v>6</v>
      </c>
      <c r="C14" s="97" t="s">
        <v>65</v>
      </c>
      <c r="D14" s="98"/>
      <c r="E14" s="23">
        <v>3077755.14</v>
      </c>
      <c r="F14" s="23">
        <f t="shared" ref="F14:F16" si="1">E14</f>
        <v>3077755.14</v>
      </c>
      <c r="G14" s="11"/>
      <c r="H14" s="11"/>
      <c r="I14" s="11"/>
      <c r="J14" s="24">
        <f>E14</f>
        <v>3077755.14</v>
      </c>
      <c r="K14" s="29"/>
    </row>
    <row r="15" spans="2:14" s="3" customFormat="1" ht="227.25" customHeight="1">
      <c r="B15" s="35" t="s">
        <v>149</v>
      </c>
      <c r="C15" s="97" t="s">
        <v>88</v>
      </c>
      <c r="D15" s="98"/>
      <c r="E15" s="23">
        <v>493750</v>
      </c>
      <c r="F15" s="23">
        <f t="shared" si="1"/>
        <v>493750</v>
      </c>
      <c r="G15" s="11"/>
      <c r="H15" s="11"/>
      <c r="I15" s="11"/>
      <c r="J15" s="24">
        <f>E15</f>
        <v>493750</v>
      </c>
      <c r="K15" s="32" t="s">
        <v>135</v>
      </c>
    </row>
    <row r="16" spans="2:14" s="3" customFormat="1" ht="153.15" customHeight="1">
      <c r="B16" s="35" t="s">
        <v>150</v>
      </c>
      <c r="C16" s="97" t="s">
        <v>95</v>
      </c>
      <c r="D16" s="98"/>
      <c r="E16" s="23">
        <v>346000</v>
      </c>
      <c r="F16" s="23">
        <f t="shared" si="1"/>
        <v>346000</v>
      </c>
      <c r="G16" s="11"/>
      <c r="H16" s="11"/>
      <c r="I16" s="11"/>
      <c r="J16" s="24">
        <f>E16</f>
        <v>346000</v>
      </c>
      <c r="K16" s="32" t="s">
        <v>135</v>
      </c>
    </row>
    <row r="17" spans="1:12" s="3" customFormat="1" ht="111" customHeight="1">
      <c r="B17" s="35" t="s">
        <v>151</v>
      </c>
      <c r="C17" s="97" t="s">
        <v>103</v>
      </c>
      <c r="D17" s="98"/>
      <c r="E17" s="23">
        <v>500000</v>
      </c>
      <c r="F17" s="23">
        <v>50000</v>
      </c>
      <c r="G17" s="11"/>
      <c r="H17" s="11"/>
      <c r="I17" s="11"/>
      <c r="J17" s="24">
        <f>F17</f>
        <v>50000</v>
      </c>
      <c r="K17" s="32" t="s">
        <v>136</v>
      </c>
    </row>
    <row r="18" spans="1:12" s="3" customFormat="1" ht="195" customHeight="1">
      <c r="B18" s="35" t="s">
        <v>152</v>
      </c>
      <c r="C18" s="97" t="s">
        <v>89</v>
      </c>
      <c r="D18" s="98"/>
      <c r="E18" s="23">
        <v>100000</v>
      </c>
      <c r="F18" s="23"/>
      <c r="G18" s="11"/>
      <c r="H18" s="11"/>
      <c r="I18" s="11"/>
      <c r="J18" s="24"/>
      <c r="K18" s="32" t="s">
        <v>136</v>
      </c>
    </row>
    <row r="19" spans="1:12" s="3" customFormat="1" ht="117.75" customHeight="1">
      <c r="B19" s="35" t="s">
        <v>153</v>
      </c>
      <c r="C19" s="97" t="s">
        <v>104</v>
      </c>
      <c r="D19" s="98"/>
      <c r="E19" s="23">
        <f>500000-3504.15</f>
        <v>496495.85</v>
      </c>
      <c r="F19" s="23">
        <f>200000-3504.15</f>
        <v>196495.85</v>
      </c>
      <c r="G19" s="11"/>
      <c r="H19" s="11"/>
      <c r="I19" s="11"/>
      <c r="J19" s="24">
        <f>F19</f>
        <v>196495.85</v>
      </c>
      <c r="K19" s="32" t="s">
        <v>137</v>
      </c>
    </row>
    <row r="20" spans="1:12" ht="174.75" customHeight="1">
      <c r="A20" s="6"/>
      <c r="B20" s="35" t="s">
        <v>154</v>
      </c>
      <c r="C20" s="103" t="s">
        <v>147</v>
      </c>
      <c r="D20" s="104"/>
      <c r="E20" s="33">
        <v>25000</v>
      </c>
      <c r="F20" s="7">
        <v>25000</v>
      </c>
      <c r="G20" s="7"/>
      <c r="H20" s="7"/>
      <c r="I20" s="7"/>
      <c r="J20" s="15">
        <f>F20</f>
        <v>25000</v>
      </c>
      <c r="K20" s="50" t="s">
        <v>148</v>
      </c>
      <c r="L20" s="6"/>
    </row>
    <row r="21" spans="1:12" ht="28.5" customHeight="1">
      <c r="B21" s="35" t="s">
        <v>155</v>
      </c>
      <c r="C21" s="103"/>
      <c r="D21" s="104"/>
      <c r="E21" s="7"/>
      <c r="F21" s="7"/>
      <c r="G21" s="7"/>
      <c r="H21" s="7"/>
      <c r="I21" s="7"/>
      <c r="J21" s="15"/>
      <c r="K21" s="51"/>
      <c r="L21" s="13"/>
    </row>
    <row r="22" spans="1:12" s="3" customFormat="1" ht="26.25" customHeight="1">
      <c r="B22" s="35"/>
      <c r="C22" s="43"/>
      <c r="D22" s="44"/>
      <c r="E22" s="23"/>
      <c r="F22" s="23"/>
      <c r="G22" s="11"/>
      <c r="H22" s="11"/>
      <c r="I22" s="11"/>
      <c r="J22" s="24"/>
      <c r="K22" s="32"/>
    </row>
    <row r="23" spans="1:12" s="3" customFormat="1" ht="22.5" customHeight="1">
      <c r="B23" s="35"/>
      <c r="C23" s="97"/>
      <c r="D23" s="98"/>
      <c r="E23" s="23"/>
      <c r="F23" s="23"/>
      <c r="G23" s="11"/>
      <c r="H23" s="11"/>
      <c r="I23" s="11"/>
      <c r="J23" s="24"/>
      <c r="K23" s="30"/>
    </row>
    <row r="24" spans="1:12" s="3" customFormat="1" ht="72.75" customHeight="1">
      <c r="B24" s="61"/>
      <c r="C24" s="99" t="s">
        <v>90</v>
      </c>
      <c r="D24" s="100"/>
      <c r="E24" s="62">
        <f>3077755.14-E15-E16-E17-E18-E19-E20-E21-E22-E23</f>
        <v>1116509.29</v>
      </c>
      <c r="F24" s="62">
        <f t="shared" ref="F24:I24" si="2">3077755.14-F15-F16-F17-F18-F19-F20-F21-F22-F23</f>
        <v>1966509.29</v>
      </c>
      <c r="G24" s="62">
        <f t="shared" si="2"/>
        <v>3077755.14</v>
      </c>
      <c r="H24" s="62">
        <f t="shared" si="2"/>
        <v>3077755.14</v>
      </c>
      <c r="I24" s="62">
        <f t="shared" si="2"/>
        <v>3077755.14</v>
      </c>
      <c r="J24" s="62">
        <f>F24</f>
        <v>1966509.29</v>
      </c>
      <c r="K24" s="63"/>
    </row>
    <row r="25" spans="1:12" s="3" customFormat="1" ht="121.2" customHeight="1">
      <c r="B25" s="21">
        <v>7</v>
      </c>
      <c r="C25" s="97" t="s">
        <v>21</v>
      </c>
      <c r="D25" s="98"/>
      <c r="E25" s="23">
        <v>8898.19</v>
      </c>
      <c r="F25" s="23">
        <f>E25</f>
        <v>8898.19</v>
      </c>
      <c r="G25" s="11"/>
      <c r="H25" s="11"/>
      <c r="I25" s="11"/>
      <c r="J25" s="24">
        <f>F25</f>
        <v>8898.19</v>
      </c>
      <c r="K25" s="32" t="s">
        <v>221</v>
      </c>
    </row>
    <row r="26" spans="1:12" s="3" customFormat="1" ht="121.2" customHeight="1">
      <c r="B26" s="21">
        <v>8</v>
      </c>
      <c r="C26" s="97" t="s">
        <v>131</v>
      </c>
      <c r="D26" s="98"/>
      <c r="E26" s="23">
        <v>406821.44</v>
      </c>
      <c r="F26" s="23">
        <f>E26</f>
        <v>406821.44</v>
      </c>
      <c r="G26" s="11"/>
      <c r="H26" s="11"/>
      <c r="I26" s="11"/>
      <c r="J26" s="24">
        <f>F26</f>
        <v>406821.44</v>
      </c>
      <c r="K26" s="32" t="s">
        <v>222</v>
      </c>
    </row>
    <row r="27" spans="1:12" s="3" customFormat="1" ht="121.2" customHeight="1">
      <c r="B27" s="21">
        <v>9</v>
      </c>
      <c r="C27" s="97" t="s">
        <v>22</v>
      </c>
      <c r="D27" s="98"/>
      <c r="E27" s="23">
        <v>4845.29</v>
      </c>
      <c r="F27" s="23">
        <f>E27</f>
        <v>4845.29</v>
      </c>
      <c r="G27" s="11"/>
      <c r="H27" s="11"/>
      <c r="I27" s="11"/>
      <c r="J27" s="24">
        <f>F27</f>
        <v>4845.29</v>
      </c>
      <c r="K27" s="32" t="s">
        <v>223</v>
      </c>
    </row>
    <row r="28" spans="1:12" s="3" customFormat="1" ht="51" customHeight="1">
      <c r="B28" s="111" t="s">
        <v>73</v>
      </c>
      <c r="C28" s="112"/>
      <c r="D28" s="113"/>
      <c r="E28" s="56">
        <f>E13+E14+E25+E26+E27-E24</f>
        <v>3132913.0700000003</v>
      </c>
      <c r="F28" s="56">
        <f t="shared" ref="F28:J28" si="3">F13+F14+F25+F26+F27-F24</f>
        <v>2282913.0700000003</v>
      </c>
      <c r="G28" s="56">
        <f t="shared" si="3"/>
        <v>-3077755.14</v>
      </c>
      <c r="H28" s="56">
        <f t="shared" si="3"/>
        <v>-3077755.14</v>
      </c>
      <c r="I28" s="56">
        <f t="shared" si="3"/>
        <v>-3077755.14</v>
      </c>
      <c r="J28" s="56">
        <f t="shared" si="3"/>
        <v>2282913.0700000003</v>
      </c>
      <c r="K28" s="64"/>
    </row>
    <row r="29" spans="1:12" s="3" customFormat="1" ht="49.5" customHeight="1">
      <c r="B29" s="94" t="s">
        <v>96</v>
      </c>
      <c r="C29" s="95"/>
      <c r="D29" s="95"/>
      <c r="E29" s="95"/>
      <c r="F29" s="95"/>
      <c r="G29" s="95"/>
      <c r="H29" s="95"/>
      <c r="I29" s="95"/>
      <c r="J29" s="95"/>
      <c r="K29" s="96"/>
    </row>
    <row r="30" spans="1:12" s="3" customFormat="1" ht="111.6" customHeight="1">
      <c r="B30" s="21">
        <v>10</v>
      </c>
      <c r="C30" s="97" t="s">
        <v>127</v>
      </c>
      <c r="D30" s="98"/>
      <c r="E30" s="23">
        <v>219922.98</v>
      </c>
      <c r="F30" s="23">
        <f>E30</f>
        <v>219922.98</v>
      </c>
      <c r="G30" s="11"/>
      <c r="H30" s="11"/>
      <c r="I30" s="11"/>
      <c r="J30" s="24">
        <f>E30</f>
        <v>219922.98</v>
      </c>
      <c r="K30" s="32" t="s">
        <v>123</v>
      </c>
    </row>
    <row r="31" spans="1:12" s="3" customFormat="1" ht="82.95" customHeight="1">
      <c r="B31" s="21">
        <v>11</v>
      </c>
      <c r="C31" s="97" t="s">
        <v>128</v>
      </c>
      <c r="D31" s="98"/>
      <c r="E31" s="23">
        <v>1419.68</v>
      </c>
      <c r="F31" s="23">
        <f>E31</f>
        <v>1419.68</v>
      </c>
      <c r="G31" s="11"/>
      <c r="H31" s="11"/>
      <c r="I31" s="11"/>
      <c r="J31" s="24">
        <f>E31</f>
        <v>1419.68</v>
      </c>
      <c r="K31" s="53" t="s">
        <v>141</v>
      </c>
    </row>
    <row r="32" spans="1:12" s="3" customFormat="1" ht="82.95" customHeight="1">
      <c r="B32" s="21">
        <v>12</v>
      </c>
      <c r="C32" s="97" t="s">
        <v>129</v>
      </c>
      <c r="D32" s="98"/>
      <c r="E32" s="23">
        <v>3504.15</v>
      </c>
      <c r="F32" s="23">
        <f>E32</f>
        <v>3504.15</v>
      </c>
      <c r="G32" s="11"/>
      <c r="H32" s="11"/>
      <c r="I32" s="11"/>
      <c r="J32" s="24">
        <f>E32</f>
        <v>3504.15</v>
      </c>
      <c r="K32" s="32" t="s">
        <v>137</v>
      </c>
    </row>
    <row r="33" spans="2:12" s="3" customFormat="1" ht="114.75" customHeight="1">
      <c r="B33" s="21">
        <v>13</v>
      </c>
      <c r="C33" s="97" t="s">
        <v>142</v>
      </c>
      <c r="D33" s="98"/>
      <c r="E33" s="23">
        <v>3486.12</v>
      </c>
      <c r="F33" s="23">
        <f>E33</f>
        <v>3486.12</v>
      </c>
      <c r="G33" s="11"/>
      <c r="H33" s="11"/>
      <c r="I33" s="11"/>
      <c r="J33" s="24">
        <f>E33</f>
        <v>3486.12</v>
      </c>
      <c r="K33" s="53" t="s">
        <v>59</v>
      </c>
    </row>
    <row r="34" spans="2:12" s="3" customFormat="1" ht="74.25" customHeight="1">
      <c r="B34" s="21">
        <v>14</v>
      </c>
      <c r="C34" s="97" t="s">
        <v>67</v>
      </c>
      <c r="D34" s="98"/>
      <c r="E34" s="23">
        <v>304.70999999999998</v>
      </c>
      <c r="F34" s="23">
        <f>E34</f>
        <v>304.70999999999998</v>
      </c>
      <c r="G34" s="11"/>
      <c r="H34" s="11"/>
      <c r="I34" s="11"/>
      <c r="J34" s="24">
        <f>E34</f>
        <v>304.70999999999998</v>
      </c>
      <c r="K34" s="32" t="s">
        <v>68</v>
      </c>
    </row>
    <row r="35" spans="2:12" s="3" customFormat="1" ht="45.75" customHeight="1">
      <c r="B35" s="57"/>
      <c r="C35" s="117" t="s">
        <v>144</v>
      </c>
      <c r="D35" s="118"/>
      <c r="E35" s="56">
        <f>SUM(E30:E34)</f>
        <v>228637.63999999998</v>
      </c>
      <c r="F35" s="56">
        <f t="shared" ref="F35:J35" si="4">SUM(F30:F34)</f>
        <v>228637.63999999998</v>
      </c>
      <c r="G35" s="56">
        <f t="shared" si="4"/>
        <v>0</v>
      </c>
      <c r="H35" s="56">
        <f t="shared" si="4"/>
        <v>0</v>
      </c>
      <c r="I35" s="56">
        <f t="shared" si="4"/>
        <v>0</v>
      </c>
      <c r="J35" s="56">
        <f t="shared" si="4"/>
        <v>228637.63999999998</v>
      </c>
      <c r="K35" s="64"/>
    </row>
    <row r="36" spans="2:12" ht="51.9" customHeight="1">
      <c r="B36" s="94" t="s">
        <v>139</v>
      </c>
      <c r="C36" s="95"/>
      <c r="D36" s="95"/>
      <c r="E36" s="95"/>
      <c r="F36" s="95"/>
      <c r="G36" s="95"/>
      <c r="H36" s="95"/>
      <c r="I36" s="95"/>
      <c r="J36" s="95"/>
      <c r="K36" s="96"/>
      <c r="L36" s="6"/>
    </row>
    <row r="37" spans="2:12" ht="126" customHeight="1">
      <c r="B37" s="21">
        <v>15</v>
      </c>
      <c r="C37" s="14" t="s">
        <v>13</v>
      </c>
      <c r="D37" s="14" t="s">
        <v>132</v>
      </c>
      <c r="E37" s="27">
        <f>72601700+997500+54780+2338000</f>
        <v>75991980</v>
      </c>
      <c r="F37" s="27">
        <v>20000000</v>
      </c>
      <c r="G37" s="22"/>
      <c r="H37" s="22"/>
      <c r="I37" s="22"/>
      <c r="J37" s="27">
        <f>F37</f>
        <v>20000000</v>
      </c>
      <c r="K37" s="32"/>
      <c r="L37" s="6"/>
    </row>
    <row r="38" spans="2:12" ht="246.75" customHeight="1">
      <c r="B38" s="101">
        <v>16</v>
      </c>
      <c r="C38" s="37" t="s">
        <v>23</v>
      </c>
      <c r="D38" s="28" t="s">
        <v>92</v>
      </c>
      <c r="E38" s="23">
        <v>14056.24</v>
      </c>
      <c r="F38" s="23">
        <f>E38</f>
        <v>14056.24</v>
      </c>
      <c r="G38" s="22"/>
      <c r="H38" s="22"/>
      <c r="I38" s="22"/>
      <c r="J38" s="23">
        <f>E38</f>
        <v>14056.24</v>
      </c>
      <c r="K38" s="32" t="s">
        <v>133</v>
      </c>
      <c r="L38" s="6"/>
    </row>
    <row r="39" spans="2:12" ht="285.89999999999998" customHeight="1">
      <c r="B39" s="102"/>
      <c r="C39" s="37" t="s">
        <v>23</v>
      </c>
      <c r="D39" s="28" t="s">
        <v>91</v>
      </c>
      <c r="E39" s="23">
        <v>77349.64</v>
      </c>
      <c r="F39" s="23">
        <f>E39</f>
        <v>77349.64</v>
      </c>
      <c r="G39" s="22"/>
      <c r="H39" s="22"/>
      <c r="I39" s="22"/>
      <c r="J39" s="23">
        <f>E39</f>
        <v>77349.64</v>
      </c>
      <c r="K39" s="32" t="s">
        <v>194</v>
      </c>
      <c r="L39" s="6"/>
    </row>
    <row r="40" spans="2:12" ht="288" customHeight="1">
      <c r="B40" s="21">
        <v>17</v>
      </c>
      <c r="C40" s="28" t="s">
        <v>119</v>
      </c>
      <c r="D40" s="17" t="s">
        <v>182</v>
      </c>
      <c r="E40" s="33">
        <v>289000</v>
      </c>
      <c r="F40" s="33">
        <v>90000</v>
      </c>
      <c r="G40" s="33"/>
      <c r="H40" s="33"/>
      <c r="I40" s="33"/>
      <c r="J40" s="27">
        <f>F40</f>
        <v>90000</v>
      </c>
      <c r="K40" s="50" t="s">
        <v>123</v>
      </c>
      <c r="L40" s="6"/>
    </row>
    <row r="41" spans="2:12" ht="246.75" customHeight="1">
      <c r="B41" s="35" t="s">
        <v>101</v>
      </c>
      <c r="C41" s="37" t="s">
        <v>99</v>
      </c>
      <c r="D41" s="17" t="s">
        <v>100</v>
      </c>
      <c r="E41" s="33">
        <f>1000000+372000</f>
        <v>1372000</v>
      </c>
      <c r="F41" s="33">
        <v>1372000</v>
      </c>
      <c r="G41" s="33"/>
      <c r="H41" s="33"/>
      <c r="I41" s="33"/>
      <c r="J41" s="27">
        <f>E41</f>
        <v>1372000</v>
      </c>
      <c r="K41" s="48" t="s">
        <v>143</v>
      </c>
      <c r="L41" s="6"/>
    </row>
    <row r="42" spans="2:12" ht="394.5" customHeight="1">
      <c r="B42" s="35" t="s">
        <v>102</v>
      </c>
      <c r="C42" s="38" t="s">
        <v>99</v>
      </c>
      <c r="D42" s="17" t="s">
        <v>181</v>
      </c>
      <c r="E42" s="33">
        <v>1315800</v>
      </c>
      <c r="F42" s="33">
        <f>1315800-770000</f>
        <v>545800</v>
      </c>
      <c r="G42" s="33"/>
      <c r="H42" s="33"/>
      <c r="I42" s="33"/>
      <c r="J42" s="27">
        <f>F42</f>
        <v>545800</v>
      </c>
      <c r="K42" s="55" t="s">
        <v>195</v>
      </c>
      <c r="L42" s="6"/>
    </row>
    <row r="43" spans="2:12" ht="396" customHeight="1">
      <c r="B43" s="78">
        <v>20</v>
      </c>
      <c r="C43" s="75" t="s">
        <v>120</v>
      </c>
      <c r="D43" s="75" t="s">
        <v>183</v>
      </c>
      <c r="E43" s="76">
        <v>460077.02</v>
      </c>
      <c r="F43" s="76">
        <v>456590.9</v>
      </c>
      <c r="G43" s="79"/>
      <c r="H43" s="79"/>
      <c r="I43" s="79"/>
      <c r="J43" s="80">
        <f>F43</f>
        <v>456590.9</v>
      </c>
      <c r="K43" s="77" t="s">
        <v>184</v>
      </c>
      <c r="L43" s="6"/>
    </row>
    <row r="44" spans="2:12" ht="210.75" customHeight="1">
      <c r="B44" s="21">
        <v>21</v>
      </c>
      <c r="C44" s="28" t="s">
        <v>14</v>
      </c>
      <c r="D44" s="17" t="s">
        <v>105</v>
      </c>
      <c r="E44" s="33">
        <v>50000</v>
      </c>
      <c r="F44" s="33">
        <v>50000</v>
      </c>
      <c r="G44" s="33"/>
      <c r="H44" s="33"/>
      <c r="I44" s="33"/>
      <c r="J44" s="27">
        <f>F44</f>
        <v>50000</v>
      </c>
      <c r="K44" s="49" t="s">
        <v>146</v>
      </c>
      <c r="L44" s="6"/>
    </row>
    <row r="45" spans="2:12" ht="178.95" customHeight="1">
      <c r="B45" s="21">
        <v>22</v>
      </c>
      <c r="C45" s="28" t="s">
        <v>15</v>
      </c>
      <c r="D45" s="17" t="s">
        <v>66</v>
      </c>
      <c r="E45" s="33">
        <v>50000</v>
      </c>
      <c r="F45" s="33"/>
      <c r="G45" s="33"/>
      <c r="H45" s="33"/>
      <c r="I45" s="33"/>
      <c r="J45" s="27"/>
      <c r="K45" s="48" t="s">
        <v>29</v>
      </c>
      <c r="L45" s="6"/>
    </row>
    <row r="46" spans="2:12" ht="210" customHeight="1">
      <c r="B46" s="21">
        <v>23</v>
      </c>
      <c r="C46" s="28" t="s">
        <v>16</v>
      </c>
      <c r="D46" s="17" t="s">
        <v>106</v>
      </c>
      <c r="E46" s="33">
        <v>40500</v>
      </c>
      <c r="F46" s="33"/>
      <c r="G46" s="33"/>
      <c r="H46" s="33"/>
      <c r="I46" s="33"/>
      <c r="J46" s="27"/>
      <c r="K46" s="48" t="s">
        <v>25</v>
      </c>
      <c r="L46" s="6"/>
    </row>
    <row r="47" spans="2:12" ht="143.4" customHeight="1">
      <c r="B47" s="21">
        <v>24</v>
      </c>
      <c r="C47" s="28" t="s">
        <v>17</v>
      </c>
      <c r="D47" s="17" t="s">
        <v>18</v>
      </c>
      <c r="E47" s="33">
        <v>50000</v>
      </c>
      <c r="F47" s="33"/>
      <c r="G47" s="33"/>
      <c r="H47" s="33"/>
      <c r="I47" s="33"/>
      <c r="J47" s="27"/>
      <c r="K47" s="48" t="s">
        <v>26</v>
      </c>
      <c r="L47" s="6"/>
    </row>
    <row r="48" spans="2:12" ht="316.5" customHeight="1">
      <c r="B48" s="21">
        <v>25</v>
      </c>
      <c r="C48" s="28" t="s">
        <v>27</v>
      </c>
      <c r="D48" s="17" t="s">
        <v>107</v>
      </c>
      <c r="E48" s="33">
        <v>50000</v>
      </c>
      <c r="F48" s="33">
        <v>50000</v>
      </c>
      <c r="G48" s="33"/>
      <c r="H48" s="33"/>
      <c r="I48" s="33"/>
      <c r="J48" s="27">
        <f>F48</f>
        <v>50000</v>
      </c>
      <c r="K48" s="48" t="s">
        <v>28</v>
      </c>
      <c r="L48" s="6"/>
    </row>
    <row r="49" spans="1:12" ht="255.75" customHeight="1">
      <c r="B49" s="21">
        <v>26</v>
      </c>
      <c r="C49" s="28" t="s">
        <v>19</v>
      </c>
      <c r="D49" s="17" t="s">
        <v>170</v>
      </c>
      <c r="E49" s="33">
        <v>48200</v>
      </c>
      <c r="F49" s="33">
        <v>48200</v>
      </c>
      <c r="G49" s="33"/>
      <c r="H49" s="33"/>
      <c r="I49" s="33"/>
      <c r="J49" s="27">
        <f>F49</f>
        <v>48200</v>
      </c>
      <c r="K49" s="48" t="s">
        <v>30</v>
      </c>
      <c r="L49" s="6"/>
    </row>
    <row r="50" spans="1:12" ht="285" customHeight="1">
      <c r="B50" s="21">
        <v>27</v>
      </c>
      <c r="C50" s="28" t="s">
        <v>20</v>
      </c>
      <c r="D50" s="17" t="s">
        <v>171</v>
      </c>
      <c r="E50" s="33">
        <v>49000</v>
      </c>
      <c r="F50" s="33">
        <v>49000</v>
      </c>
      <c r="G50" s="33"/>
      <c r="H50" s="33"/>
      <c r="I50" s="33"/>
      <c r="J50" s="27">
        <f>E50</f>
        <v>49000</v>
      </c>
      <c r="K50" s="48" t="s">
        <v>28</v>
      </c>
      <c r="L50" s="6"/>
    </row>
    <row r="51" spans="1:12" ht="184.5" customHeight="1">
      <c r="A51" s="6"/>
      <c r="B51" s="21">
        <v>28</v>
      </c>
      <c r="C51" s="82" t="s">
        <v>108</v>
      </c>
      <c r="D51" s="17" t="s">
        <v>207</v>
      </c>
      <c r="E51" s="33">
        <v>50000</v>
      </c>
      <c r="F51" s="33">
        <v>50000</v>
      </c>
      <c r="G51" s="33"/>
      <c r="H51" s="33"/>
      <c r="I51" s="33"/>
      <c r="J51" s="27">
        <f>E51</f>
        <v>50000</v>
      </c>
      <c r="K51" s="48" t="s">
        <v>29</v>
      </c>
      <c r="L51" s="6"/>
    </row>
    <row r="52" spans="1:12" ht="177.9" customHeight="1">
      <c r="A52" s="6"/>
      <c r="B52" s="21">
        <v>29</v>
      </c>
      <c r="C52" s="28" t="s">
        <v>109</v>
      </c>
      <c r="D52" s="17" t="s">
        <v>110</v>
      </c>
      <c r="E52" s="33">
        <v>1790000</v>
      </c>
      <c r="F52" s="33">
        <v>1000000</v>
      </c>
      <c r="G52" s="33"/>
      <c r="H52" s="33"/>
      <c r="I52" s="33"/>
      <c r="J52" s="27">
        <f>F52</f>
        <v>1000000</v>
      </c>
      <c r="K52" s="31" t="s">
        <v>225</v>
      </c>
      <c r="L52" s="6"/>
    </row>
    <row r="53" spans="1:12" ht="273.75" customHeight="1">
      <c r="B53" s="21">
        <v>30</v>
      </c>
      <c r="C53" s="17" t="s">
        <v>160</v>
      </c>
      <c r="D53" s="40" t="s">
        <v>161</v>
      </c>
      <c r="E53" s="33">
        <v>150000</v>
      </c>
      <c r="F53" s="33">
        <v>150000</v>
      </c>
      <c r="G53" s="33"/>
      <c r="H53" s="33"/>
      <c r="I53" s="33"/>
      <c r="J53" s="27">
        <f>E53</f>
        <v>150000</v>
      </c>
      <c r="K53" s="50" t="s">
        <v>220</v>
      </c>
      <c r="L53" s="13"/>
    </row>
    <row r="54" spans="1:12" ht="243.15" customHeight="1">
      <c r="A54" s="6"/>
      <c r="B54" s="21">
        <v>31</v>
      </c>
      <c r="C54" s="28" t="s">
        <v>11</v>
      </c>
      <c r="D54" s="45" t="s">
        <v>185</v>
      </c>
      <c r="E54" s="46">
        <v>1877200</v>
      </c>
      <c r="F54" s="46">
        <v>1557200</v>
      </c>
      <c r="G54" s="46"/>
      <c r="H54" s="46"/>
      <c r="I54" s="46"/>
      <c r="J54" s="81">
        <f>F54</f>
        <v>1557200</v>
      </c>
      <c r="K54" s="48" t="s">
        <v>12</v>
      </c>
      <c r="L54" s="6"/>
    </row>
    <row r="55" spans="1:12" ht="183.75" customHeight="1">
      <c r="B55" s="21">
        <v>32</v>
      </c>
      <c r="C55" s="28" t="s">
        <v>111</v>
      </c>
      <c r="D55" s="17" t="s">
        <v>162</v>
      </c>
      <c r="E55" s="33">
        <v>20000</v>
      </c>
      <c r="F55" s="33"/>
      <c r="G55" s="33"/>
      <c r="H55" s="33"/>
      <c r="I55" s="33"/>
      <c r="J55" s="27"/>
      <c r="K55" s="50" t="s">
        <v>72</v>
      </c>
      <c r="L55" s="13"/>
    </row>
    <row r="56" spans="1:12" ht="111.75" customHeight="1">
      <c r="B56" s="21">
        <v>33</v>
      </c>
      <c r="C56" s="28" t="s">
        <v>75</v>
      </c>
      <c r="D56" s="17" t="s">
        <v>77</v>
      </c>
      <c r="E56" s="33">
        <v>4400000</v>
      </c>
      <c r="F56" s="33">
        <v>1200000</v>
      </c>
      <c r="G56" s="33"/>
      <c r="H56" s="33"/>
      <c r="I56" s="33"/>
      <c r="J56" s="27">
        <f t="shared" ref="J56:J64" si="5">F56</f>
        <v>1200000</v>
      </c>
      <c r="K56" s="50" t="s">
        <v>76</v>
      </c>
      <c r="L56" s="13"/>
    </row>
    <row r="57" spans="1:12" ht="171.75" customHeight="1">
      <c r="B57" s="21">
        <v>34</v>
      </c>
      <c r="C57" s="28" t="s">
        <v>78</v>
      </c>
      <c r="D57" s="17" t="s">
        <v>130</v>
      </c>
      <c r="E57" s="33">
        <v>136000</v>
      </c>
      <c r="F57" s="33">
        <v>136000</v>
      </c>
      <c r="G57" s="33"/>
      <c r="H57" s="33"/>
      <c r="I57" s="33"/>
      <c r="J57" s="27">
        <f t="shared" si="5"/>
        <v>136000</v>
      </c>
      <c r="K57" s="50" t="s">
        <v>79</v>
      </c>
      <c r="L57" s="13"/>
    </row>
    <row r="58" spans="1:12" ht="177" customHeight="1">
      <c r="B58" s="21">
        <v>35</v>
      </c>
      <c r="C58" s="28" t="s">
        <v>82</v>
      </c>
      <c r="D58" s="17" t="s">
        <v>112</v>
      </c>
      <c r="E58" s="33">
        <v>110000</v>
      </c>
      <c r="F58" s="33">
        <v>50000</v>
      </c>
      <c r="G58" s="33"/>
      <c r="H58" s="33"/>
      <c r="I58" s="33"/>
      <c r="J58" s="27">
        <f t="shared" si="5"/>
        <v>50000</v>
      </c>
      <c r="K58" s="50" t="s">
        <v>83</v>
      </c>
      <c r="L58" s="13"/>
    </row>
    <row r="59" spans="1:12" ht="174" customHeight="1">
      <c r="B59" s="21">
        <v>36</v>
      </c>
      <c r="C59" s="28" t="s">
        <v>118</v>
      </c>
      <c r="D59" s="17" t="s">
        <v>159</v>
      </c>
      <c r="E59" s="33">
        <v>23500</v>
      </c>
      <c r="F59" s="33">
        <v>23500</v>
      </c>
      <c r="G59" s="33"/>
      <c r="H59" s="33"/>
      <c r="I59" s="33"/>
      <c r="J59" s="27">
        <f t="shared" si="5"/>
        <v>23500</v>
      </c>
      <c r="K59" s="51" t="s">
        <v>172</v>
      </c>
      <c r="L59" s="13"/>
    </row>
    <row r="60" spans="1:12" ht="349.65" customHeight="1">
      <c r="B60" s="21">
        <v>37</v>
      </c>
      <c r="C60" s="28" t="s">
        <v>121</v>
      </c>
      <c r="D60" s="17" t="s">
        <v>158</v>
      </c>
      <c r="E60" s="33">
        <v>111800</v>
      </c>
      <c r="F60" s="33">
        <v>111800</v>
      </c>
      <c r="G60" s="33"/>
      <c r="H60" s="33"/>
      <c r="I60" s="33"/>
      <c r="J60" s="27">
        <f t="shared" si="5"/>
        <v>111800</v>
      </c>
      <c r="K60" s="50" t="s">
        <v>197</v>
      </c>
      <c r="L60" s="13"/>
    </row>
    <row r="61" spans="1:12" ht="384" customHeight="1">
      <c r="B61" s="21">
        <v>38</v>
      </c>
      <c r="C61" s="17" t="s">
        <v>121</v>
      </c>
      <c r="D61" s="17" t="s">
        <v>122</v>
      </c>
      <c r="E61" s="33">
        <v>150000</v>
      </c>
      <c r="F61" s="33">
        <v>150000</v>
      </c>
      <c r="G61" s="33"/>
      <c r="H61" s="33"/>
      <c r="I61" s="33"/>
      <c r="J61" s="27">
        <f t="shared" si="5"/>
        <v>150000</v>
      </c>
      <c r="K61" s="50" t="s">
        <v>196</v>
      </c>
      <c r="L61" s="13"/>
    </row>
    <row r="62" spans="1:12" ht="146.25" customHeight="1">
      <c r="B62" s="21">
        <v>39</v>
      </c>
      <c r="C62" s="17" t="s">
        <v>121</v>
      </c>
      <c r="D62" s="52" t="s">
        <v>124</v>
      </c>
      <c r="E62" s="33">
        <v>100000</v>
      </c>
      <c r="F62" s="33">
        <v>100000</v>
      </c>
      <c r="G62" s="33"/>
      <c r="H62" s="33"/>
      <c r="I62" s="33"/>
      <c r="J62" s="27">
        <f t="shared" si="5"/>
        <v>100000</v>
      </c>
      <c r="K62" s="50" t="s">
        <v>125</v>
      </c>
      <c r="L62" s="13"/>
    </row>
    <row r="63" spans="1:12" ht="213.9" customHeight="1">
      <c r="B63" s="21">
        <v>40</v>
      </c>
      <c r="C63" s="17" t="s">
        <v>156</v>
      </c>
      <c r="D63" s="40" t="s">
        <v>202</v>
      </c>
      <c r="E63" s="33">
        <v>350000</v>
      </c>
      <c r="F63" s="33">
        <v>100000</v>
      </c>
      <c r="G63" s="33"/>
      <c r="H63" s="33"/>
      <c r="I63" s="33"/>
      <c r="J63" s="27">
        <f t="shared" si="5"/>
        <v>100000</v>
      </c>
      <c r="K63" s="50" t="s">
        <v>157</v>
      </c>
      <c r="L63" s="13"/>
    </row>
    <row r="64" spans="1:12" ht="409.6" customHeight="1">
      <c r="B64" s="21">
        <v>41</v>
      </c>
      <c r="C64" s="17" t="s">
        <v>173</v>
      </c>
      <c r="D64" s="40" t="s">
        <v>174</v>
      </c>
      <c r="E64" s="33">
        <v>144500</v>
      </c>
      <c r="F64" s="33">
        <v>144500</v>
      </c>
      <c r="G64" s="33"/>
      <c r="H64" s="33"/>
      <c r="I64" s="33"/>
      <c r="J64" s="27">
        <f t="shared" si="5"/>
        <v>144500</v>
      </c>
      <c r="K64" s="50" t="s">
        <v>175</v>
      </c>
      <c r="L64" s="13"/>
    </row>
    <row r="65" spans="2:12" s="69" customFormat="1" ht="273" customHeight="1">
      <c r="B65" s="86">
        <v>42</v>
      </c>
      <c r="C65" s="88" t="s">
        <v>176</v>
      </c>
      <c r="D65" s="90" t="s">
        <v>226</v>
      </c>
      <c r="E65" s="92">
        <v>1179000</v>
      </c>
      <c r="F65" s="92">
        <v>899000</v>
      </c>
      <c r="G65" s="33"/>
      <c r="H65" s="33"/>
      <c r="I65" s="33"/>
      <c r="J65" s="106">
        <f>F65-490000</f>
        <v>409000</v>
      </c>
      <c r="K65" s="108" t="s">
        <v>200</v>
      </c>
      <c r="L65" s="70"/>
    </row>
    <row r="66" spans="2:12" s="69" customFormat="1" ht="229.5" customHeight="1">
      <c r="B66" s="87"/>
      <c r="C66" s="89"/>
      <c r="D66" s="91"/>
      <c r="E66" s="93"/>
      <c r="F66" s="93"/>
      <c r="G66" s="33"/>
      <c r="H66" s="33"/>
      <c r="I66" s="33"/>
      <c r="J66" s="107"/>
      <c r="K66" s="109"/>
      <c r="L66" s="70"/>
    </row>
    <row r="67" spans="2:12" s="69" customFormat="1" ht="131.25" customHeight="1">
      <c r="B67" s="71">
        <v>43</v>
      </c>
      <c r="C67" s="74" t="s">
        <v>178</v>
      </c>
      <c r="D67" s="72" t="s">
        <v>179</v>
      </c>
      <c r="E67" s="33">
        <v>45000</v>
      </c>
      <c r="F67" s="33">
        <v>45000</v>
      </c>
      <c r="G67" s="33"/>
      <c r="H67" s="33"/>
      <c r="I67" s="33"/>
      <c r="J67" s="27">
        <v>45000</v>
      </c>
      <c r="K67" s="31" t="s">
        <v>198</v>
      </c>
      <c r="L67" s="70"/>
    </row>
    <row r="68" spans="2:12" s="69" customFormat="1" ht="179.4" customHeight="1">
      <c r="B68" s="71">
        <v>44</v>
      </c>
      <c r="C68" s="74" t="s">
        <v>205</v>
      </c>
      <c r="D68" s="73" t="s">
        <v>206</v>
      </c>
      <c r="E68" s="33">
        <f>74317+22940</f>
        <v>97257</v>
      </c>
      <c r="F68" s="33">
        <f>E68</f>
        <v>97257</v>
      </c>
      <c r="G68" s="33"/>
      <c r="H68" s="33"/>
      <c r="I68" s="33"/>
      <c r="J68" s="27">
        <f>E68</f>
        <v>97257</v>
      </c>
      <c r="K68" s="31" t="s">
        <v>224</v>
      </c>
      <c r="L68" s="70"/>
    </row>
    <row r="69" spans="2:12" s="69" customFormat="1" ht="138" customHeight="1">
      <c r="B69" s="71">
        <v>45</v>
      </c>
      <c r="C69" s="72" t="s">
        <v>186</v>
      </c>
      <c r="D69" s="17" t="s">
        <v>187</v>
      </c>
      <c r="E69" s="33">
        <v>3000000</v>
      </c>
      <c r="F69" s="33"/>
      <c r="G69" s="33"/>
      <c r="H69" s="33"/>
      <c r="I69" s="33"/>
      <c r="J69" s="27"/>
      <c r="K69" s="31"/>
      <c r="L69" s="70"/>
    </row>
    <row r="70" spans="2:12" ht="125.4" customHeight="1">
      <c r="B70" s="21" t="s">
        <v>191</v>
      </c>
      <c r="C70" s="40" t="s">
        <v>192</v>
      </c>
      <c r="D70" s="17" t="s">
        <v>193</v>
      </c>
      <c r="E70" s="33">
        <v>49000</v>
      </c>
      <c r="F70" s="33">
        <v>49000</v>
      </c>
      <c r="G70" s="33"/>
      <c r="H70" s="33"/>
      <c r="I70" s="33"/>
      <c r="J70" s="27">
        <v>49000</v>
      </c>
      <c r="K70" s="31" t="s">
        <v>199</v>
      </c>
      <c r="L70" s="13"/>
    </row>
    <row r="71" spans="2:12" ht="183.75" customHeight="1">
      <c r="B71" s="21" t="s">
        <v>208</v>
      </c>
      <c r="C71" s="40" t="s">
        <v>209</v>
      </c>
      <c r="D71" s="17" t="s">
        <v>210</v>
      </c>
      <c r="E71" s="33">
        <v>243000</v>
      </c>
      <c r="F71" s="33">
        <v>243000</v>
      </c>
      <c r="G71" s="33"/>
      <c r="H71" s="33"/>
      <c r="I71" s="33"/>
      <c r="J71" s="27">
        <v>243000</v>
      </c>
      <c r="K71" s="31" t="s">
        <v>211</v>
      </c>
      <c r="L71" s="13"/>
    </row>
    <row r="72" spans="2:12" ht="153.75" customHeight="1">
      <c r="B72" s="21" t="s">
        <v>212</v>
      </c>
      <c r="C72" s="40" t="s">
        <v>213</v>
      </c>
      <c r="D72" s="17" t="s">
        <v>214</v>
      </c>
      <c r="E72" s="33">
        <v>600000</v>
      </c>
      <c r="F72" s="33">
        <v>600000</v>
      </c>
      <c r="G72" s="33"/>
      <c r="H72" s="33"/>
      <c r="I72" s="33"/>
      <c r="J72" s="27">
        <v>600000</v>
      </c>
      <c r="K72" s="31" t="s">
        <v>215</v>
      </c>
      <c r="L72" s="13"/>
    </row>
    <row r="73" spans="2:12" s="54" customFormat="1" ht="39.75" customHeight="1">
      <c r="B73" s="60"/>
      <c r="C73" s="65"/>
      <c r="D73" s="66" t="s">
        <v>144</v>
      </c>
      <c r="E73" s="84">
        <f>SUM(E37:E72)</f>
        <v>94484219.899999991</v>
      </c>
      <c r="F73" s="84">
        <f t="shared" ref="F73:J73" si="6">SUM(F37:F72)</f>
        <v>29459253.779999997</v>
      </c>
      <c r="G73" s="84">
        <f t="shared" si="6"/>
        <v>0</v>
      </c>
      <c r="H73" s="84">
        <f t="shared" si="6"/>
        <v>0</v>
      </c>
      <c r="I73" s="84">
        <f t="shared" si="6"/>
        <v>0</v>
      </c>
      <c r="J73" s="84">
        <f t="shared" si="6"/>
        <v>28969253.779999997</v>
      </c>
      <c r="K73" s="67"/>
      <c r="L73" s="83">
        <f>37713046.95-J73</f>
        <v>8743793.1700000055</v>
      </c>
    </row>
    <row r="74" spans="2:12" ht="46.5" customHeight="1">
      <c r="B74" s="105" t="s">
        <v>31</v>
      </c>
      <c r="C74" s="105"/>
      <c r="D74" s="105"/>
      <c r="E74" s="105"/>
      <c r="F74" s="105"/>
      <c r="G74" s="105"/>
      <c r="H74" s="105"/>
      <c r="I74" s="105"/>
      <c r="J74" s="105"/>
      <c r="K74" s="105"/>
      <c r="L74" s="6"/>
    </row>
    <row r="75" spans="2:12" ht="390.75" customHeight="1">
      <c r="B75" s="42">
        <v>46</v>
      </c>
      <c r="C75" s="37" t="s">
        <v>119</v>
      </c>
      <c r="D75" s="17" t="s">
        <v>140</v>
      </c>
      <c r="E75" s="17" t="s">
        <v>126</v>
      </c>
      <c r="F75" s="17" t="str">
        <f>E75</f>
        <v>(+,-) 93 000</v>
      </c>
      <c r="G75" s="17"/>
      <c r="H75" s="17"/>
      <c r="I75" s="17"/>
      <c r="J75" s="17" t="str">
        <f>E75</f>
        <v>(+,-) 93 000</v>
      </c>
      <c r="K75" s="68" t="s">
        <v>145</v>
      </c>
      <c r="L75" s="6"/>
    </row>
    <row r="76" spans="2:12" ht="309" customHeight="1">
      <c r="B76" s="21">
        <v>47</v>
      </c>
      <c r="C76" s="28" t="s">
        <v>80</v>
      </c>
      <c r="D76" s="28" t="s">
        <v>98</v>
      </c>
      <c r="E76" s="16" t="s">
        <v>97</v>
      </c>
      <c r="F76" s="16" t="str">
        <f>E76</f>
        <v>(+-) 2 299 000</v>
      </c>
      <c r="G76" s="34"/>
      <c r="H76" s="34"/>
      <c r="I76" s="34"/>
      <c r="J76" s="28" t="s">
        <v>217</v>
      </c>
      <c r="K76" s="36" t="s">
        <v>216</v>
      </c>
      <c r="L76" s="6"/>
    </row>
    <row r="77" spans="2:12" ht="179.4" customHeight="1">
      <c r="B77" s="21">
        <v>48</v>
      </c>
      <c r="C77" s="28" t="s">
        <v>163</v>
      </c>
      <c r="D77" s="28" t="s">
        <v>165</v>
      </c>
      <c r="E77" s="16" t="s">
        <v>164</v>
      </c>
      <c r="F77" s="16" t="str">
        <f>E77</f>
        <v>(+,-) 14 800</v>
      </c>
      <c r="G77" s="34"/>
      <c r="H77" s="34"/>
      <c r="I77" s="34"/>
      <c r="J77" s="16" t="str">
        <f>E77</f>
        <v>(+,-) 14 800</v>
      </c>
      <c r="K77" s="32" t="s">
        <v>166</v>
      </c>
      <c r="L77" s="6"/>
    </row>
    <row r="78" spans="2:12" ht="139.5" customHeight="1">
      <c r="B78" s="21">
        <v>49</v>
      </c>
      <c r="C78" s="28" t="s">
        <v>218</v>
      </c>
      <c r="D78" s="28" t="s">
        <v>219</v>
      </c>
      <c r="E78" s="16">
        <v>98000</v>
      </c>
      <c r="F78" s="16">
        <v>98000</v>
      </c>
      <c r="G78" s="34"/>
      <c r="H78" s="34"/>
      <c r="I78" s="34"/>
      <c r="J78" s="16">
        <f>E78</f>
        <v>98000</v>
      </c>
      <c r="K78" s="32" t="s">
        <v>168</v>
      </c>
      <c r="L78" s="6"/>
    </row>
    <row r="79" spans="2:12" ht="79.650000000000006" customHeight="1">
      <c r="B79" s="21">
        <v>50</v>
      </c>
      <c r="C79" s="28" t="s">
        <v>113</v>
      </c>
      <c r="D79" s="28" t="s">
        <v>167</v>
      </c>
      <c r="E79" s="16">
        <v>-98000</v>
      </c>
      <c r="F79" s="16">
        <f>E79</f>
        <v>-98000</v>
      </c>
      <c r="G79" s="34"/>
      <c r="H79" s="34"/>
      <c r="I79" s="34"/>
      <c r="J79" s="16">
        <f>E79</f>
        <v>-98000</v>
      </c>
      <c r="K79" s="32" t="s">
        <v>169</v>
      </c>
      <c r="L79" s="6"/>
    </row>
    <row r="80" spans="2:12" ht="117.75" customHeight="1">
      <c r="B80" s="21">
        <v>51</v>
      </c>
      <c r="C80" s="28" t="s">
        <v>188</v>
      </c>
      <c r="D80" s="28" t="s">
        <v>190</v>
      </c>
      <c r="E80" s="16" t="s">
        <v>189</v>
      </c>
      <c r="F80" s="16" t="str">
        <f>E80</f>
        <v>(+,-) 47 685</v>
      </c>
      <c r="G80" s="34"/>
      <c r="H80" s="34"/>
      <c r="I80" s="34"/>
      <c r="J80" s="16" t="str">
        <f>E80</f>
        <v>(+,-) 47 685</v>
      </c>
      <c r="K80" s="32" t="s">
        <v>201</v>
      </c>
      <c r="L80" s="6"/>
    </row>
    <row r="81" spans="2:12" ht="36" customHeight="1">
      <c r="B81" s="21">
        <v>52</v>
      </c>
      <c r="C81" s="28"/>
      <c r="D81" s="28"/>
      <c r="E81" s="16"/>
      <c r="F81" s="16"/>
      <c r="G81" s="34"/>
      <c r="H81" s="34"/>
      <c r="I81" s="34"/>
      <c r="J81" s="34"/>
      <c r="K81" s="36"/>
      <c r="L81" s="6"/>
    </row>
    <row r="82" spans="2:12" ht="47.25" customHeight="1">
      <c r="B82" s="94" t="s">
        <v>177</v>
      </c>
      <c r="C82" s="95"/>
      <c r="D82" s="95"/>
      <c r="E82" s="95"/>
      <c r="F82" s="95"/>
      <c r="G82" s="95"/>
      <c r="H82" s="95"/>
      <c r="I82" s="95"/>
      <c r="J82" s="95"/>
      <c r="K82" s="96"/>
      <c r="L82" s="6"/>
    </row>
    <row r="83" spans="2:12" ht="73.2" customHeight="1">
      <c r="B83" s="21">
        <v>53</v>
      </c>
      <c r="C83" s="28" t="s">
        <v>113</v>
      </c>
      <c r="D83" s="17" t="s">
        <v>32</v>
      </c>
      <c r="E83" s="33">
        <v>-3810018</v>
      </c>
      <c r="F83" s="33">
        <f>E83</f>
        <v>-3810018</v>
      </c>
      <c r="G83" s="33"/>
      <c r="H83" s="33"/>
      <c r="I83" s="33"/>
      <c r="J83" s="27">
        <f t="shared" ref="J83:J103" si="7">E83</f>
        <v>-3810018</v>
      </c>
      <c r="K83" s="50" t="s">
        <v>33</v>
      </c>
      <c r="L83" s="6"/>
    </row>
    <row r="84" spans="2:12" ht="198" customHeight="1">
      <c r="B84" s="21">
        <v>54</v>
      </c>
      <c r="C84" s="28" t="s">
        <v>34</v>
      </c>
      <c r="D84" s="17" t="s">
        <v>35</v>
      </c>
      <c r="E84" s="33">
        <v>99999</v>
      </c>
      <c r="F84" s="33">
        <f t="shared" ref="F84:F103" si="8">E84</f>
        <v>99999</v>
      </c>
      <c r="G84" s="33"/>
      <c r="H84" s="33"/>
      <c r="I84" s="33"/>
      <c r="J84" s="27">
        <f t="shared" si="7"/>
        <v>99999</v>
      </c>
      <c r="K84" s="50" t="s">
        <v>37</v>
      </c>
      <c r="L84" s="6"/>
    </row>
    <row r="85" spans="2:12" ht="182.1" customHeight="1">
      <c r="B85" s="21">
        <v>55</v>
      </c>
      <c r="C85" s="28" t="s">
        <v>23</v>
      </c>
      <c r="D85" s="17" t="s">
        <v>36</v>
      </c>
      <c r="E85" s="33">
        <v>305750</v>
      </c>
      <c r="F85" s="33">
        <f t="shared" si="8"/>
        <v>305750</v>
      </c>
      <c r="G85" s="33"/>
      <c r="H85" s="33"/>
      <c r="I85" s="33"/>
      <c r="J85" s="27">
        <f t="shared" si="7"/>
        <v>305750</v>
      </c>
      <c r="K85" s="50" t="s">
        <v>84</v>
      </c>
      <c r="L85" s="6"/>
    </row>
    <row r="86" spans="2:12" ht="171.15" customHeight="1">
      <c r="B86" s="21">
        <v>56</v>
      </c>
      <c r="C86" s="28" t="s">
        <v>23</v>
      </c>
      <c r="D86" s="17" t="s">
        <v>38</v>
      </c>
      <c r="E86" s="33">
        <v>400000</v>
      </c>
      <c r="F86" s="33">
        <f t="shared" si="8"/>
        <v>400000</v>
      </c>
      <c r="G86" s="33"/>
      <c r="H86" s="33"/>
      <c r="I86" s="33"/>
      <c r="J86" s="27">
        <f t="shared" si="7"/>
        <v>400000</v>
      </c>
      <c r="K86" s="31" t="s">
        <v>39</v>
      </c>
    </row>
    <row r="87" spans="2:12" ht="102.6" customHeight="1">
      <c r="B87" s="21">
        <v>57</v>
      </c>
      <c r="C87" s="28" t="s">
        <v>23</v>
      </c>
      <c r="D87" s="17" t="s">
        <v>40</v>
      </c>
      <c r="E87" s="33">
        <v>391400</v>
      </c>
      <c r="F87" s="33">
        <f t="shared" si="8"/>
        <v>391400</v>
      </c>
      <c r="G87" s="33"/>
      <c r="H87" s="33"/>
      <c r="I87" s="33"/>
      <c r="J87" s="27">
        <f t="shared" si="7"/>
        <v>391400</v>
      </c>
      <c r="K87" s="39" t="s">
        <v>115</v>
      </c>
    </row>
    <row r="88" spans="2:12" ht="75" customHeight="1">
      <c r="B88" s="21">
        <v>58</v>
      </c>
      <c r="C88" s="28" t="s">
        <v>23</v>
      </c>
      <c r="D88" s="17" t="s">
        <v>41</v>
      </c>
      <c r="E88" s="33">
        <v>99999</v>
      </c>
      <c r="F88" s="33">
        <f t="shared" si="8"/>
        <v>99999</v>
      </c>
      <c r="G88" s="33"/>
      <c r="H88" s="33"/>
      <c r="I88" s="33"/>
      <c r="J88" s="27">
        <f t="shared" si="7"/>
        <v>99999</v>
      </c>
      <c r="K88" s="31" t="s">
        <v>42</v>
      </c>
    </row>
    <row r="89" spans="2:12" ht="99.6" customHeight="1">
      <c r="B89" s="21">
        <v>59</v>
      </c>
      <c r="C89" s="28" t="s">
        <v>114</v>
      </c>
      <c r="D89" s="17" t="s">
        <v>43</v>
      </c>
      <c r="E89" s="33">
        <v>62000</v>
      </c>
      <c r="F89" s="33">
        <f t="shared" si="8"/>
        <v>62000</v>
      </c>
      <c r="G89" s="33"/>
      <c r="H89" s="33"/>
      <c r="I89" s="33"/>
      <c r="J89" s="27">
        <f t="shared" si="7"/>
        <v>62000</v>
      </c>
      <c r="K89" s="39" t="s">
        <v>116</v>
      </c>
    </row>
    <row r="90" spans="2:12" ht="130.94999999999999" customHeight="1">
      <c r="B90" s="21">
        <v>60</v>
      </c>
      <c r="C90" s="28" t="s">
        <v>114</v>
      </c>
      <c r="D90" s="17" t="s">
        <v>44</v>
      </c>
      <c r="E90" s="33">
        <v>37350</v>
      </c>
      <c r="F90" s="33">
        <f t="shared" si="8"/>
        <v>37350</v>
      </c>
      <c r="G90" s="33"/>
      <c r="H90" s="33"/>
      <c r="I90" s="33"/>
      <c r="J90" s="27">
        <f t="shared" si="7"/>
        <v>37350</v>
      </c>
      <c r="K90" s="39" t="s">
        <v>117</v>
      </c>
    </row>
    <row r="91" spans="2:12" ht="145.5" customHeight="1">
      <c r="B91" s="21">
        <v>61</v>
      </c>
      <c r="C91" s="28" t="s">
        <v>114</v>
      </c>
      <c r="D91" s="17" t="s">
        <v>45</v>
      </c>
      <c r="E91" s="33">
        <v>50000</v>
      </c>
      <c r="F91" s="33">
        <f t="shared" si="8"/>
        <v>50000</v>
      </c>
      <c r="G91" s="33"/>
      <c r="H91" s="33"/>
      <c r="I91" s="33"/>
      <c r="J91" s="27">
        <f t="shared" si="7"/>
        <v>50000</v>
      </c>
      <c r="K91" s="31" t="s">
        <v>46</v>
      </c>
    </row>
    <row r="92" spans="2:12" ht="76.2" customHeight="1">
      <c r="B92" s="21">
        <v>62</v>
      </c>
      <c r="C92" s="28" t="s">
        <v>47</v>
      </c>
      <c r="D92" s="17" t="s">
        <v>48</v>
      </c>
      <c r="E92" s="33">
        <v>99999</v>
      </c>
      <c r="F92" s="33">
        <f t="shared" si="8"/>
        <v>99999</v>
      </c>
      <c r="G92" s="33"/>
      <c r="H92" s="33"/>
      <c r="I92" s="33"/>
      <c r="J92" s="27">
        <f t="shared" si="7"/>
        <v>99999</v>
      </c>
      <c r="K92" s="31" t="s">
        <v>49</v>
      </c>
    </row>
    <row r="93" spans="2:12" ht="145.5" customHeight="1">
      <c r="B93" s="21">
        <v>63</v>
      </c>
      <c r="C93" s="28" t="s">
        <v>47</v>
      </c>
      <c r="D93" s="17" t="s">
        <v>50</v>
      </c>
      <c r="E93" s="33">
        <v>99999</v>
      </c>
      <c r="F93" s="33">
        <f t="shared" si="8"/>
        <v>99999</v>
      </c>
      <c r="G93" s="33"/>
      <c r="H93" s="33"/>
      <c r="I93" s="33"/>
      <c r="J93" s="27">
        <f t="shared" si="7"/>
        <v>99999</v>
      </c>
      <c r="K93" s="31" t="s">
        <v>51</v>
      </c>
    </row>
    <row r="94" spans="2:12" ht="117.15" customHeight="1">
      <c r="B94" s="21">
        <v>64</v>
      </c>
      <c r="C94" s="28" t="s">
        <v>47</v>
      </c>
      <c r="D94" s="17" t="s">
        <v>52</v>
      </c>
      <c r="E94" s="33">
        <v>99000</v>
      </c>
      <c r="F94" s="33">
        <f t="shared" si="8"/>
        <v>99000</v>
      </c>
      <c r="G94" s="33"/>
      <c r="H94" s="33"/>
      <c r="I94" s="33"/>
      <c r="J94" s="27">
        <f t="shared" si="7"/>
        <v>99000</v>
      </c>
      <c r="K94" s="31" t="s">
        <v>53</v>
      </c>
    </row>
    <row r="95" spans="2:12" ht="74.400000000000006" customHeight="1">
      <c r="B95" s="21">
        <v>65</v>
      </c>
      <c r="C95" s="28" t="s">
        <v>47</v>
      </c>
      <c r="D95" s="17" t="s">
        <v>54</v>
      </c>
      <c r="E95" s="33">
        <v>397124</v>
      </c>
      <c r="F95" s="33">
        <f t="shared" si="8"/>
        <v>397124</v>
      </c>
      <c r="G95" s="33"/>
      <c r="H95" s="33"/>
      <c r="I95" s="33"/>
      <c r="J95" s="27">
        <f t="shared" si="7"/>
        <v>397124</v>
      </c>
      <c r="K95" s="31" t="s">
        <v>53</v>
      </c>
    </row>
    <row r="96" spans="2:12" ht="72" customHeight="1">
      <c r="B96" s="21">
        <v>66</v>
      </c>
      <c r="C96" s="28" t="s">
        <v>47</v>
      </c>
      <c r="D96" s="17" t="s">
        <v>55</v>
      </c>
      <c r="E96" s="33">
        <v>399500</v>
      </c>
      <c r="F96" s="33">
        <f t="shared" si="8"/>
        <v>399500</v>
      </c>
      <c r="G96" s="33"/>
      <c r="H96" s="33"/>
      <c r="I96" s="33"/>
      <c r="J96" s="27">
        <f t="shared" si="7"/>
        <v>399500</v>
      </c>
      <c r="K96" s="31" t="s">
        <v>56</v>
      </c>
    </row>
    <row r="97" spans="2:11" ht="106.95" customHeight="1">
      <c r="B97" s="21">
        <v>67</v>
      </c>
      <c r="C97" s="28" t="s">
        <v>57</v>
      </c>
      <c r="D97" s="17" t="s">
        <v>58</v>
      </c>
      <c r="E97" s="33">
        <v>95000</v>
      </c>
      <c r="F97" s="33">
        <f t="shared" si="8"/>
        <v>95000</v>
      </c>
      <c r="G97" s="33"/>
      <c r="H97" s="33"/>
      <c r="I97" s="33"/>
      <c r="J97" s="27">
        <f t="shared" si="7"/>
        <v>95000</v>
      </c>
      <c r="K97" s="31" t="s">
        <v>59</v>
      </c>
    </row>
    <row r="98" spans="2:11" ht="73.2" customHeight="1">
      <c r="B98" s="21">
        <v>68</v>
      </c>
      <c r="C98" s="28" t="s">
        <v>57</v>
      </c>
      <c r="D98" s="17" t="s">
        <v>60</v>
      </c>
      <c r="E98" s="33">
        <v>99000</v>
      </c>
      <c r="F98" s="33">
        <f t="shared" si="8"/>
        <v>99000</v>
      </c>
      <c r="G98" s="33"/>
      <c r="H98" s="33"/>
      <c r="I98" s="33"/>
      <c r="J98" s="27">
        <f t="shared" si="7"/>
        <v>99000</v>
      </c>
      <c r="K98" s="31" t="s">
        <v>59</v>
      </c>
    </row>
    <row r="99" spans="2:11" ht="227.25" customHeight="1">
      <c r="B99" s="21">
        <v>69</v>
      </c>
      <c r="C99" s="28" t="s">
        <v>57</v>
      </c>
      <c r="D99" s="17" t="s">
        <v>61</v>
      </c>
      <c r="E99" s="33">
        <v>99999</v>
      </c>
      <c r="F99" s="33">
        <f t="shared" si="8"/>
        <v>99999</v>
      </c>
      <c r="G99" s="33"/>
      <c r="H99" s="33"/>
      <c r="I99" s="33"/>
      <c r="J99" s="27">
        <f t="shared" si="7"/>
        <v>99999</v>
      </c>
      <c r="K99" s="31" t="s">
        <v>59</v>
      </c>
    </row>
    <row r="100" spans="2:11" ht="241.95" customHeight="1">
      <c r="B100" s="21">
        <v>70</v>
      </c>
      <c r="C100" s="28" t="s">
        <v>57</v>
      </c>
      <c r="D100" s="17" t="s">
        <v>62</v>
      </c>
      <c r="E100" s="33">
        <v>99999</v>
      </c>
      <c r="F100" s="33">
        <f t="shared" si="8"/>
        <v>99999</v>
      </c>
      <c r="G100" s="33"/>
      <c r="H100" s="33"/>
      <c r="I100" s="33"/>
      <c r="J100" s="27">
        <f t="shared" si="7"/>
        <v>99999</v>
      </c>
      <c r="K100" s="31" t="s">
        <v>59</v>
      </c>
    </row>
    <row r="101" spans="2:11" ht="143.4" customHeight="1">
      <c r="B101" s="21">
        <v>71</v>
      </c>
      <c r="C101" s="28" t="s">
        <v>57</v>
      </c>
      <c r="D101" s="17" t="s">
        <v>63</v>
      </c>
      <c r="E101" s="33">
        <v>73900</v>
      </c>
      <c r="F101" s="33">
        <f t="shared" si="8"/>
        <v>73900</v>
      </c>
      <c r="G101" s="33"/>
      <c r="H101" s="33"/>
      <c r="I101" s="33"/>
      <c r="J101" s="27">
        <f t="shared" si="7"/>
        <v>73900</v>
      </c>
      <c r="K101" s="31" t="s">
        <v>59</v>
      </c>
    </row>
    <row r="102" spans="2:11" ht="173.4" customHeight="1">
      <c r="B102" s="21">
        <v>72</v>
      </c>
      <c r="C102" s="28" t="s">
        <v>57</v>
      </c>
      <c r="D102" s="17" t="s">
        <v>74</v>
      </c>
      <c r="E102" s="33">
        <v>400000</v>
      </c>
      <c r="F102" s="33">
        <f t="shared" si="8"/>
        <v>400000</v>
      </c>
      <c r="G102" s="33"/>
      <c r="H102" s="33"/>
      <c r="I102" s="33"/>
      <c r="J102" s="27">
        <f t="shared" si="7"/>
        <v>400000</v>
      </c>
      <c r="K102" s="31" t="s">
        <v>59</v>
      </c>
    </row>
    <row r="103" spans="2:11" ht="176.55" customHeight="1">
      <c r="B103" s="21">
        <v>73</v>
      </c>
      <c r="C103" s="28" t="s">
        <v>57</v>
      </c>
      <c r="D103" s="17" t="s">
        <v>64</v>
      </c>
      <c r="E103" s="33">
        <v>400000</v>
      </c>
      <c r="F103" s="33">
        <f t="shared" si="8"/>
        <v>400000</v>
      </c>
      <c r="G103" s="33"/>
      <c r="H103" s="33"/>
      <c r="I103" s="33"/>
      <c r="J103" s="27">
        <f t="shared" si="7"/>
        <v>400000</v>
      </c>
      <c r="K103" s="31" t="s">
        <v>59</v>
      </c>
    </row>
    <row r="104" spans="2:11">
      <c r="B104" s="41"/>
      <c r="C104" s="20"/>
      <c r="D104" s="20"/>
      <c r="E104" s="20"/>
      <c r="F104" s="20"/>
      <c r="G104" s="20"/>
      <c r="H104" s="20"/>
      <c r="I104" s="20"/>
      <c r="J104" s="20"/>
    </row>
    <row r="105" spans="2:11">
      <c r="B105" s="41"/>
      <c r="C105" s="20"/>
      <c r="D105" s="20"/>
      <c r="E105" s="20"/>
      <c r="F105" s="20"/>
      <c r="G105" s="20"/>
      <c r="H105" s="20"/>
      <c r="I105" s="20"/>
      <c r="J105" s="20"/>
    </row>
    <row r="106" spans="2:11">
      <c r="B106" s="41"/>
      <c r="C106" s="20"/>
      <c r="D106" s="20"/>
      <c r="E106" s="20"/>
      <c r="F106" s="20"/>
      <c r="G106" s="20"/>
      <c r="H106" s="20"/>
      <c r="I106" s="20"/>
      <c r="J106" s="20"/>
    </row>
    <row r="107" spans="2:11">
      <c r="C107" s="20"/>
      <c r="D107" s="20"/>
      <c r="E107" s="20"/>
      <c r="F107" s="20"/>
      <c r="G107" s="20"/>
      <c r="H107" s="20"/>
      <c r="I107" s="20"/>
      <c r="J107" s="20"/>
    </row>
    <row r="108" spans="2:11">
      <c r="C108" s="20"/>
      <c r="D108" s="20"/>
      <c r="E108" s="20"/>
      <c r="F108" s="20"/>
      <c r="G108" s="20"/>
      <c r="H108" s="20"/>
      <c r="I108" s="20"/>
      <c r="J108" s="20"/>
    </row>
    <row r="109" spans="2:11">
      <c r="C109" s="20"/>
      <c r="D109" s="20"/>
      <c r="E109" s="20"/>
      <c r="F109" s="20"/>
      <c r="G109" s="20"/>
      <c r="H109" s="20"/>
      <c r="I109" s="20"/>
      <c r="J109" s="20"/>
    </row>
    <row r="110" spans="2:11">
      <c r="C110" s="20"/>
      <c r="D110" s="20"/>
      <c r="E110" s="20"/>
      <c r="F110" s="20"/>
      <c r="G110" s="20"/>
      <c r="H110" s="20"/>
      <c r="I110" s="20"/>
      <c r="J110" s="20"/>
    </row>
    <row r="111" spans="2:11">
      <c r="C111" s="20"/>
      <c r="D111" s="20"/>
      <c r="E111" s="20"/>
      <c r="F111" s="20"/>
      <c r="G111" s="20"/>
      <c r="H111" s="20"/>
      <c r="I111" s="20"/>
      <c r="J111" s="20"/>
    </row>
    <row r="112" spans="2:11">
      <c r="C112" s="20"/>
      <c r="D112" s="20"/>
      <c r="E112" s="20"/>
      <c r="F112" s="20"/>
      <c r="G112" s="20"/>
      <c r="H112" s="20"/>
      <c r="I112" s="20"/>
      <c r="J112" s="20"/>
    </row>
    <row r="113" spans="3:10">
      <c r="C113" s="20"/>
      <c r="D113" s="20"/>
      <c r="E113" s="20"/>
      <c r="F113" s="20"/>
      <c r="G113" s="20"/>
      <c r="H113" s="20"/>
      <c r="I113" s="20"/>
      <c r="J113" s="20"/>
    </row>
    <row r="114" spans="3:10">
      <c r="C114" s="20"/>
      <c r="D114" s="20"/>
      <c r="E114" s="20"/>
      <c r="F114" s="20"/>
      <c r="G114" s="20"/>
      <c r="H114" s="20"/>
      <c r="I114" s="20"/>
      <c r="J114" s="20"/>
    </row>
    <row r="115" spans="3:10">
      <c r="C115" s="20"/>
      <c r="D115" s="20"/>
      <c r="E115" s="20"/>
      <c r="F115" s="20"/>
      <c r="G115" s="20"/>
      <c r="H115" s="20"/>
      <c r="I115" s="20"/>
      <c r="J115" s="20"/>
    </row>
    <row r="116" spans="3:10">
      <c r="C116" s="20"/>
      <c r="D116" s="20"/>
      <c r="E116" s="20"/>
      <c r="F116" s="20"/>
      <c r="G116" s="20"/>
      <c r="H116" s="20"/>
      <c r="I116" s="20"/>
      <c r="J116" s="20"/>
    </row>
    <row r="117" spans="3:10">
      <c r="C117" s="20"/>
      <c r="D117" s="20"/>
      <c r="E117" s="20"/>
      <c r="F117" s="20"/>
      <c r="G117" s="20"/>
      <c r="H117" s="20"/>
      <c r="I117" s="20"/>
      <c r="J117" s="20"/>
    </row>
    <row r="118" spans="3:10">
      <c r="C118" s="20"/>
      <c r="D118" s="20"/>
      <c r="E118" s="20"/>
      <c r="F118" s="20"/>
      <c r="G118" s="20"/>
      <c r="H118" s="20"/>
      <c r="I118" s="20"/>
      <c r="J118" s="20"/>
    </row>
    <row r="119" spans="3:10">
      <c r="C119" s="20"/>
      <c r="D119" s="20"/>
      <c r="E119" s="20"/>
      <c r="F119" s="20"/>
      <c r="G119" s="20"/>
      <c r="H119" s="20"/>
      <c r="I119" s="20"/>
      <c r="J119" s="20"/>
    </row>
    <row r="120" spans="3:10">
      <c r="C120" s="20"/>
      <c r="D120" s="20"/>
      <c r="E120" s="20"/>
      <c r="F120" s="20"/>
      <c r="G120" s="20"/>
      <c r="H120" s="20"/>
      <c r="I120" s="20"/>
      <c r="J120" s="20"/>
    </row>
    <row r="121" spans="3:10">
      <c r="C121" s="20"/>
      <c r="D121" s="20"/>
      <c r="E121" s="20"/>
      <c r="F121" s="20"/>
      <c r="G121" s="20"/>
      <c r="H121" s="20"/>
      <c r="I121" s="20"/>
      <c r="J121" s="20"/>
    </row>
  </sheetData>
  <mergeCells count="37">
    <mergeCell ref="B1:K1"/>
    <mergeCell ref="B36:K36"/>
    <mergeCell ref="B4:K4"/>
    <mergeCell ref="C32:D32"/>
    <mergeCell ref="C33:D33"/>
    <mergeCell ref="C34:D34"/>
    <mergeCell ref="B28:D28"/>
    <mergeCell ref="C13:D13"/>
    <mergeCell ref="C14:D14"/>
    <mergeCell ref="C15:D15"/>
    <mergeCell ref="C16:D16"/>
    <mergeCell ref="B12:K12"/>
    <mergeCell ref="C25:D25"/>
    <mergeCell ref="B6:K6"/>
    <mergeCell ref="C27:D27"/>
    <mergeCell ref="C35:D35"/>
    <mergeCell ref="B82:K82"/>
    <mergeCell ref="C17:D17"/>
    <mergeCell ref="C18:D18"/>
    <mergeCell ref="C19:D19"/>
    <mergeCell ref="C23:D23"/>
    <mergeCell ref="C24:D24"/>
    <mergeCell ref="B29:K29"/>
    <mergeCell ref="C30:D30"/>
    <mergeCell ref="C31:D31"/>
    <mergeCell ref="B38:B39"/>
    <mergeCell ref="C26:D26"/>
    <mergeCell ref="C20:D20"/>
    <mergeCell ref="C21:D21"/>
    <mergeCell ref="B74:K74"/>
    <mergeCell ref="J65:J66"/>
    <mergeCell ref="K65:K66"/>
    <mergeCell ref="B65:B66"/>
    <mergeCell ref="C65:C66"/>
    <mergeCell ref="D65:D66"/>
    <mergeCell ref="E65:E66"/>
    <mergeCell ref="F65:F66"/>
  </mergeCells>
  <printOptions gridLines="1"/>
  <pageMargins left="0" right="0" top="0" bottom="0" header="0" footer="0.23622047244094491"/>
  <pageSetup paperSize="9" scale="33" orientation="portrait" r:id="rId1"/>
  <rowBreaks count="7" manualBreakCount="7">
    <brk id="17" min="1" max="10" man="1"/>
    <brk id="38" min="1" max="10" man="1"/>
    <brk id="45" min="1" max="10" man="1"/>
    <brk id="53" min="1" max="10" man="1"/>
    <brk id="62" min="1" max="10" man="1"/>
    <brk id="72" min="1" max="10" man="1"/>
    <brk id="86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2021-02-25T06:36:26Z</cp:lastPrinted>
  <dcterms:created xsi:type="dcterms:W3CDTF">2018-03-12T13:27:15Z</dcterms:created>
  <dcterms:modified xsi:type="dcterms:W3CDTF">2021-03-01T09:40:42Z</dcterms:modified>
</cp:coreProperties>
</file>