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7575" yWindow="240" windowWidth="11625" windowHeight="7530" firstSheet="1" activeTab="1"/>
  </bookViews>
  <sheets>
    <sheet name="дані" sheetId="3" state="hidden" r:id="rId1"/>
    <sheet name="1014060" sheetId="4" r:id="rId2"/>
    <sheet name="касові" sheetId="5" r:id="rId3"/>
  </sheets>
  <calcPr calcId="144525"/>
</workbook>
</file>

<file path=xl/calcChain.xml><?xml version="1.0" encoding="utf-8"?>
<calcChain xmlns="http://schemas.openxmlformats.org/spreadsheetml/2006/main">
  <c r="F74" i="4" l="1"/>
  <c r="F76" i="4" l="1"/>
  <c r="D42" i="4"/>
  <c r="C41" i="4"/>
  <c r="F85" i="4" l="1"/>
  <c r="G76" i="4" l="1"/>
  <c r="D41" i="4" l="1"/>
  <c r="C48" i="4" l="1"/>
  <c r="E48" i="4" l="1"/>
  <c r="D50" i="4"/>
  <c r="E50" i="4"/>
  <c r="C50" i="4"/>
  <c r="A72" i="4" l="1"/>
  <c r="F75" i="4"/>
  <c r="F82" i="4" s="1"/>
  <c r="E69" i="4" l="1"/>
  <c r="E87" i="4" s="1"/>
  <c r="E59" i="4"/>
  <c r="A58" i="4"/>
  <c r="A59" i="4" s="1"/>
  <c r="A60" i="4" s="1"/>
  <c r="A61" i="4" s="1"/>
  <c r="A62" i="4" s="1"/>
  <c r="A63" i="4" s="1"/>
  <c r="B15" i="5" l="1"/>
  <c r="F88" i="4" s="1"/>
  <c r="G88" i="4" s="1"/>
  <c r="G60" i="4" l="1"/>
  <c r="G61" i="4"/>
  <c r="G62" i="4"/>
  <c r="G64" i="4"/>
  <c r="E42" i="4"/>
  <c r="G70" i="4" l="1"/>
  <c r="G71" i="4"/>
  <c r="G72" i="4"/>
  <c r="G74" i="4"/>
  <c r="G75" i="4"/>
  <c r="G77" i="4"/>
  <c r="G78" i="4"/>
  <c r="G79" i="4"/>
  <c r="G82" i="4" l="1"/>
  <c r="A73" i="4"/>
  <c r="G57" i="4"/>
  <c r="G58" i="4"/>
  <c r="G59" i="4"/>
  <c r="G66" i="4"/>
  <c r="A75" i="4" l="1"/>
  <c r="A76" i="4" s="1"/>
  <c r="A77" i="4" s="1"/>
  <c r="A78" i="4" s="1"/>
  <c r="A79" i="4" s="1"/>
  <c r="A83" i="4"/>
  <c r="A84" i="4" s="1"/>
  <c r="G69" i="4"/>
  <c r="G87" i="4" s="1"/>
  <c r="G56" i="4"/>
  <c r="E41" i="4"/>
  <c r="D43" i="4"/>
  <c r="F73" i="4" s="1"/>
  <c r="G73" i="4" s="1"/>
  <c r="C43" i="4"/>
  <c r="G84" i="4" l="1"/>
  <c r="G83" i="4"/>
  <c r="E84" i="4"/>
  <c r="E83" i="4"/>
  <c r="E65" i="4"/>
  <c r="G65" i="4" s="1"/>
  <c r="E63" i="4"/>
  <c r="G63" i="4" s="1"/>
  <c r="E43" i="4"/>
  <c r="C20" i="4" s="1"/>
  <c r="C22" i="4"/>
  <c r="C21" i="4"/>
</calcChain>
</file>

<file path=xl/sharedStrings.xml><?xml version="1.0" encoding="utf-8"?>
<sst xmlns="http://schemas.openxmlformats.org/spreadsheetml/2006/main" count="216" uniqueCount="142">
  <si>
    <t>ЗАТВЕРДЖЕНО</t>
  </si>
  <si>
    <t>Наказ / розпорядчий документ</t>
  </si>
  <si>
    <t>(найменування відповідального виконавця)</t>
  </si>
  <si>
    <t>Джерело інформації</t>
  </si>
  <si>
    <t>Одиниця виміру</t>
  </si>
  <si>
    <t>ПОГОДЖЕНО:</t>
  </si>
  <si>
    <t>(підпис)</t>
  </si>
  <si>
    <t>(найменування головного розпорядника коштів місцевого бюджету)</t>
  </si>
  <si>
    <t>гривень.</t>
  </si>
  <si>
    <t>Завдання</t>
  </si>
  <si>
    <t>Напрями використання бюджетних коштів</t>
  </si>
  <si>
    <t>Усього</t>
  </si>
  <si>
    <t>Загальний фонд</t>
  </si>
  <si>
    <t>Спеціальний фонд</t>
  </si>
  <si>
    <t>Найменування місцевої / регіональної програми</t>
  </si>
  <si>
    <t>Ціль державної політики</t>
  </si>
  <si>
    <t>(ініціали/ініціал, прізвище)</t>
  </si>
  <si>
    <t>од.</t>
  </si>
  <si>
    <t>грн.</t>
  </si>
  <si>
    <t>гривень</t>
  </si>
  <si>
    <t>Управління культури і туризму Ніжинської міської ради</t>
  </si>
  <si>
    <t xml:space="preserve">Начальник  фінансового управління </t>
  </si>
  <si>
    <t>Л.В. Писаренко</t>
  </si>
  <si>
    <t>А.В.Купрій</t>
  </si>
  <si>
    <t xml:space="preserve">Начальник управління культури і туризму  Ніжинської міської ради         </t>
  </si>
  <si>
    <t xml:space="preserve">Заступник начальника управління культури і туризму  Ніжинської міської ради         </t>
  </si>
  <si>
    <t>Т.Ф.Бассак</t>
  </si>
  <si>
    <t>ЗАТВЕРДЖЕНО
Наказ Міністерства фінансів України 
26 серпня 2014 року № 836
(у редакції наказу Міністерства фінансів України від  29 грудня 2018 року № 1209)</t>
  </si>
  <si>
    <t>Паспорт</t>
  </si>
  <si>
    <t xml:space="preserve">1. </t>
  </si>
  <si>
    <t>(код Типової відомчої класифікації видатків та кредитування місцевого бюджету)</t>
  </si>
  <si>
    <t>(код за ЄДРПОУ)</t>
  </si>
  <si>
    <t xml:space="preserve">2. </t>
  </si>
  <si>
    <t>(код Типової відомчої класифікації видатків та кредитування місцевого бюджету та номер в системі головного розпорядника коштів місцевого бюджету)</t>
  </si>
  <si>
    <t xml:space="preserve">3. 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</si>
  <si>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</si>
  <si>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</si>
  <si>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</si>
  <si>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>(найменування бюджетної програми згідно з Типовою програмною класифікацією видатків та кредитування місцевого бюджету)</t>
  </si>
  <si>
    <t>(код бюджету)</t>
  </si>
  <si>
    <t>4.</t>
  </si>
  <si>
    <t>5.</t>
  </si>
  <si>
    <t>6.</t>
  </si>
  <si>
    <t>Цілі державної політики, на досягнення яких спрямована реалізація бюджетної програми</t>
  </si>
  <si>
    <t>N з/п</t>
  </si>
  <si>
    <t>7.</t>
  </si>
  <si>
    <t>8.</t>
  </si>
  <si>
    <t>Завдання бюджетної програми</t>
  </si>
  <si>
    <t>9.</t>
  </si>
  <si>
    <t>10.</t>
  </si>
  <si>
    <t>Перелік місцевих / регіональних програм, що виконуються у складі бюджетної програми:</t>
  </si>
  <si>
    <t>(грн)</t>
  </si>
  <si>
    <t>11.</t>
  </si>
  <si>
    <t>Результативні показники бюджетної програми:</t>
  </si>
  <si>
    <t>Показник</t>
  </si>
  <si>
    <t>М. П.</t>
  </si>
  <si>
    <t>бюджетної програми місцевого бюджету на 2020  рік</t>
  </si>
  <si>
    <t>Обсяг бюджетних призначень / бюджетних асигнувань -</t>
  </si>
  <si>
    <t xml:space="preserve">Підстави для виконання бюджетної програми: </t>
  </si>
  <si>
    <t>ЗАТРАТ</t>
  </si>
  <si>
    <t>ПРОДУКТУ</t>
  </si>
  <si>
    <t>ЕФЕКТИВНОСТІ</t>
  </si>
  <si>
    <t>ЯКОСТІ</t>
  </si>
  <si>
    <t>Фінансове управління Ніжинської міської ради</t>
  </si>
  <si>
    <t>(назва місцевого фінансового органу)</t>
  </si>
  <si>
    <t>(керівник місцевого фінансового органу /
заступник керівника місцевого фінансового
органу)</t>
  </si>
  <si>
    <t>__________________________________2020 р.</t>
  </si>
  <si>
    <t>(дата погодження)</t>
  </si>
  <si>
    <t>Заступник начальника  фінансового управління - начальник бюджетного відділу Ніжинської міської ради</t>
  </si>
  <si>
    <t>М.Б. Фурса</t>
  </si>
  <si>
    <t>Мережа</t>
  </si>
  <si>
    <t>Штатний розпис</t>
  </si>
  <si>
    <t>відс.</t>
  </si>
  <si>
    <t xml:space="preserve">гривень, </t>
  </si>
  <si>
    <t>у тому числі загального фонду -</t>
  </si>
  <si>
    <t xml:space="preserve"> та спеціального фонду -</t>
  </si>
  <si>
    <t>-</t>
  </si>
  <si>
    <t>Середнє число окладів (ставок) керівних працівників</t>
  </si>
  <si>
    <t>Середнє число окладів (ставок) спеціалістів</t>
  </si>
  <si>
    <t>Середнє число окладів (ставок) обслуговуючого та технічного персоналу</t>
  </si>
  <si>
    <t>Кошторис без кредиторської заборгованості</t>
  </si>
  <si>
    <t>Кількість реалізованих квитків</t>
  </si>
  <si>
    <t>осіб</t>
  </si>
  <si>
    <t>шт.</t>
  </si>
  <si>
    <t>Журнал обліку</t>
  </si>
  <si>
    <t>Середня вартість одного квитка</t>
  </si>
  <si>
    <t>Динаміка збільшення відвідувачів у плановому періоді відповідно до фактичного показника попереднього періоду</t>
  </si>
  <si>
    <t>на 01.01.21</t>
  </si>
  <si>
    <t>січень</t>
  </si>
  <si>
    <t>лютий</t>
  </si>
  <si>
    <t>березень</t>
  </si>
  <si>
    <t>квітень</t>
  </si>
  <si>
    <t>травень</t>
  </si>
  <si>
    <t>червень</t>
  </si>
  <si>
    <t>липень</t>
  </si>
  <si>
    <t>серпень</t>
  </si>
  <si>
    <t>вересень</t>
  </si>
  <si>
    <t>жовтень</t>
  </si>
  <si>
    <t>листопад</t>
  </si>
  <si>
    <t>грудень</t>
  </si>
  <si>
    <t>4060</t>
  </si>
  <si>
    <t>0828</t>
  </si>
  <si>
    <t>Забезпечення діяльності палаців і будинків культури, клубів, центрів дозвілля та інших клубних закладів</t>
  </si>
  <si>
    <t>Захист і збереження культурної спадщини як основи нацональної культури, турбота про розвиток культури</t>
  </si>
  <si>
    <t>Забезпечення відродження, збереження, розвиток духовних здобутків та традицій населення, організація культурного дозвілля громадян</t>
  </si>
  <si>
    <r>
      <t xml:space="preserve">Мета бюджетної програми   </t>
    </r>
    <r>
      <rPr>
        <b/>
        <u/>
        <sz val="11"/>
        <color theme="1"/>
        <rFont val="Times New Roman"/>
        <family val="1"/>
        <charset val="204"/>
      </rPr>
      <t>Надання послуг з організації культурного дозвілля населення</t>
    </r>
  </si>
  <si>
    <t>Забезпечення організації культурного дозвілля населення і зміцнення культурних традицій</t>
  </si>
  <si>
    <t>Забезпечення діяльності будинку культури</t>
  </si>
  <si>
    <t>Кількість установ - усього</t>
  </si>
  <si>
    <t>у тому числі: будинків культури</t>
  </si>
  <si>
    <t>Кількість клубних формувань (творчі колективи, клуби за інтересами)</t>
  </si>
  <si>
    <t>Середнє число окладів (ставок)  - усього</t>
  </si>
  <si>
    <t>Видатки загального фонду на забезпечення діяльності палаців, будинків культури, клубів та інших закладів клубного типу</t>
  </si>
  <si>
    <t>Статистичні звіти</t>
  </si>
  <si>
    <t>Кількість відвідувачів - усього</t>
  </si>
  <si>
    <t>у тому числі: за реалізованими квитками</t>
  </si>
  <si>
    <t>у тому числі: безкоштовно</t>
  </si>
  <si>
    <t>Кількість заходів, які забезпечують організацію культурного дозвілля населення</t>
  </si>
  <si>
    <t>Плановий обсяг доходів</t>
  </si>
  <si>
    <t>у тому числі доходи від реалізації квитків</t>
  </si>
  <si>
    <t>Кошторис</t>
  </si>
  <si>
    <t>Фінасова звітність</t>
  </si>
  <si>
    <t>Середні витрати загального фонду на одного відвідувача</t>
  </si>
  <si>
    <t>Середні витрати загального фонду на проведення одного заходу</t>
  </si>
  <si>
    <t>Доходи від реалізації квитків / Кількість реалізованих квитків</t>
  </si>
  <si>
    <t>Кошторис без кредиторської заборгованості/ Кількість відвідувачів -усього</t>
  </si>
  <si>
    <t>Кошторис без кредиторської заборгованості/ Кількість заходів</t>
  </si>
  <si>
    <t>Міська програма забезпечення пожежної безпеки Ніжинської міської об’єднаної   територіальної громади на 2020 рік</t>
  </si>
  <si>
    <t xml:space="preserve">(найменування головного розпорядника коштів місцевого бюджету)          </t>
  </si>
  <si>
    <t xml:space="preserve">  </t>
  </si>
  <si>
    <t>Кількість відвідувачів усього відповідного року /фактичний показник попереднього періоду(64900)*100-100</t>
  </si>
  <si>
    <t>Придбання предметів довгострокового використання</t>
  </si>
  <si>
    <t>Кількість предметів довгострокового використання</t>
  </si>
  <si>
    <t>Потреба</t>
  </si>
  <si>
    <t>Середня вартість одиниці предметів довгострокового користування</t>
  </si>
  <si>
    <t>Обсяг видатків на зазначені цілі/кількість предметів довгострокового використання</t>
  </si>
  <si>
    <t>Відсоток виконання плану з придбання предметів довгострокового використання</t>
  </si>
  <si>
    <t>Касові видатки на звітний період/плановий обсяг видатків на звітний період *100</t>
  </si>
  <si>
    <t>СФ</t>
  </si>
  <si>
    <t>Конституція України, Бюджетний Кодекс України, Закон України "Про культуру в Україні", Наказ МФУ від 26.08.2014 р. № 836 «Про деякі питання запровадження ПЦМ, складання та виконання місцевих бюджетів»,  Рішення Ніжинської міської ради 7 скликання від 24.12.2019 року № 7-65/2019, Рішення Ніжинської міської ради 7 скликання від 24.12.2019 року № 8-65/2019, Рiшення Ніжинської  міської ради 7 скликання вiд 26.02.2020 року №18-68/2020, Рiшення Ніжинської  міської ради 7 скликання вiд 25.03.2020 року №5-70/2020, Рiшення Ніжинської  міської ради 7 скликання вiд 12.06.2020 року №2-74/2020, Рiшення Ніжинської  міської ради 7 скликання вiд 03.08.2020 року № 12-76/2020, Рiшення Нiжинської мiської ради 7 скликання  № 5-77/2020   вiд 27.08.2020 року, Рішення Ніжинської міської ради 8 скликання від 15.12.2020 року № 5-3/2020.</t>
  </si>
  <si>
    <t>24.12.2020р.</t>
  </si>
  <si>
    <t>№   _____154_______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</si>
</sst>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0"/>
      <name val="Arial Cyr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7.5"/>
      <color rgb="FF000000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0" fillId="0" borderId="0" xfId="0" applyAlignment="1">
      <alignment wrapText="1"/>
    </xf>
    <xf numFmtId="0" fontId="19" fillId="0" borderId="4" xfId="0" applyNumberFormat="1" applyFont="1" applyFill="1" applyBorder="1" applyAlignment="1">
      <alignment vertical="top" wrapText="1"/>
    </xf>
    <xf numFmtId="0" fontId="19" fillId="0" borderId="4" xfId="0" applyNumberFormat="1" applyFont="1" applyFill="1" applyBorder="1" applyAlignment="1">
      <alignment horizontal="center" vertical="center" wrapText="1"/>
    </xf>
    <xf numFmtId="0" fontId="18" fillId="0" borderId="4" xfId="0" applyNumberFormat="1" applyFont="1" applyFill="1" applyBorder="1" applyAlignment="1">
      <alignment horizontal="center" vertical="top" wrapText="1"/>
    </xf>
    <xf numFmtId="0" fontId="18" fillId="0" borderId="4" xfId="0" applyNumberFormat="1" applyFont="1" applyFill="1" applyBorder="1" applyAlignment="1">
      <alignment horizontal="center" vertical="center" wrapText="1"/>
    </xf>
    <xf numFmtId="3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1" fillId="0" borderId="0" xfId="0" applyFont="1" applyFill="1"/>
    <xf numFmtId="0" fontId="3" fillId="0" borderId="0" xfId="0" applyFont="1" applyFill="1" applyAlignment="1">
      <alignment vertical="center" wrapText="1"/>
    </xf>
    <xf numFmtId="0" fontId="10" fillId="0" borderId="1" xfId="0" applyFont="1" applyFill="1" applyBorder="1" applyAlignment="1">
      <alignment horizontal="right" vertical="center" wrapText="1"/>
    </xf>
    <xf numFmtId="0" fontId="10" fillId="0" borderId="0" xfId="0" applyFont="1" applyFill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vertical="top" wrapText="1"/>
    </xf>
    <xf numFmtId="0" fontId="2" fillId="0" borderId="3" xfId="0" applyFont="1" applyFill="1" applyBorder="1" applyAlignment="1">
      <alignment horizontal="center" vertical="top"/>
    </xf>
    <xf numFmtId="0" fontId="6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vertical="top" wrapText="1"/>
    </xf>
    <xf numFmtId="0" fontId="6" fillId="0" borderId="0" xfId="0" applyFont="1" applyFill="1" applyBorder="1" applyAlignment="1">
      <alignment wrapText="1"/>
    </xf>
    <xf numFmtId="49" fontId="15" fillId="0" borderId="1" xfId="0" applyNumberFormat="1" applyFont="1" applyFill="1" applyBorder="1" applyAlignment="1">
      <alignment horizontal="center" wrapText="1"/>
    </xf>
    <xf numFmtId="49" fontId="6" fillId="0" borderId="1" xfId="0" applyNumberFormat="1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horizontal="center" vertical="center" wrapText="1"/>
    </xf>
    <xf numFmtId="0" fontId="12" fillId="0" borderId="0" xfId="0" applyFont="1" applyFill="1" applyBorder="1" applyAlignment="1">
      <alignment horizontal="right" vertical="top" wrapText="1"/>
    </xf>
    <xf numFmtId="3" fontId="15" fillId="0" borderId="1" xfId="0" applyNumberFormat="1" applyFont="1" applyFill="1" applyBorder="1" applyAlignment="1">
      <alignment horizontal="center" vertical="top" wrapText="1"/>
    </xf>
    <xf numFmtId="0" fontId="12" fillId="0" borderId="0" xfId="0" applyFont="1" applyFill="1" applyBorder="1" applyAlignment="1">
      <alignment vertical="top" wrapText="1"/>
    </xf>
    <xf numFmtId="0" fontId="12" fillId="0" borderId="0" xfId="0" applyFont="1" applyFill="1" applyBorder="1" applyAlignment="1">
      <alignment horizontal="center" vertical="top" wrapText="1"/>
    </xf>
    <xf numFmtId="3" fontId="15" fillId="0" borderId="5" xfId="0" applyNumberFormat="1" applyFont="1" applyFill="1" applyBorder="1" applyAlignment="1">
      <alignment horizontal="center" vertical="top" wrapText="1"/>
    </xf>
    <xf numFmtId="0" fontId="3" fillId="0" borderId="0" xfId="0" applyFont="1" applyFill="1"/>
    <xf numFmtId="0" fontId="3" fillId="0" borderId="0" xfId="0" applyFont="1" applyFill="1" applyAlignment="1">
      <alignment horizontal="center" wrapText="1"/>
    </xf>
    <xf numFmtId="0" fontId="1" fillId="0" borderId="0" xfId="0" applyFont="1" applyFill="1" applyAlignment="1">
      <alignment wrapText="1"/>
    </xf>
    <xf numFmtId="0" fontId="3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right"/>
    </xf>
    <xf numFmtId="0" fontId="3" fillId="0" borderId="2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left" vertical="center" wrapText="1"/>
    </xf>
    <xf numFmtId="3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17" fillId="0" borderId="2" xfId="0" applyFont="1" applyFill="1" applyBorder="1" applyAlignment="1">
      <alignment horizontal="center" vertical="center" wrapText="1"/>
    </xf>
    <xf numFmtId="4" fontId="3" fillId="0" borderId="2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0" fontId="10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vertical="center" wrapText="1"/>
    </xf>
    <xf numFmtId="0" fontId="1" fillId="0" borderId="0" xfId="0" applyFont="1" applyFill="1" applyBorder="1" applyAlignment="1"/>
    <xf numFmtId="0" fontId="1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center" vertical="top" wrapText="1"/>
    </xf>
    <xf numFmtId="0" fontId="10" fillId="0" borderId="1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left" vertical="center"/>
    </xf>
    <xf numFmtId="0" fontId="17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3" fillId="0" borderId="0" xfId="0" applyFont="1" applyFill="1" applyBorder="1" applyAlignment="1"/>
    <xf numFmtId="0" fontId="13" fillId="0" borderId="0" xfId="0" applyFont="1" applyFill="1"/>
    <xf numFmtId="0" fontId="4" fillId="0" borderId="0" xfId="0" applyFont="1" applyFill="1" applyBorder="1" applyAlignment="1">
      <alignment horizontal="center" vertical="top" wrapText="1"/>
    </xf>
    <xf numFmtId="0" fontId="8" fillId="0" borderId="0" xfId="0" applyFont="1" applyFill="1" applyAlignment="1">
      <alignment vertical="center"/>
    </xf>
    <xf numFmtId="0" fontId="2" fillId="0" borderId="0" xfId="0" applyFont="1" applyFill="1" applyAlignment="1">
      <alignment horizontal="center"/>
    </xf>
    <xf numFmtId="0" fontId="16" fillId="0" borderId="0" xfId="0" applyFont="1" applyFill="1"/>
    <xf numFmtId="0" fontId="0" fillId="0" borderId="2" xfId="0" applyBorder="1"/>
    <xf numFmtId="0" fontId="3" fillId="0" borderId="2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wrapText="1"/>
    </xf>
    <xf numFmtId="0" fontId="19" fillId="0" borderId="2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wrapText="1"/>
    </xf>
    <xf numFmtId="0" fontId="3" fillId="0" borderId="5" xfId="0" applyFont="1" applyFill="1" applyBorder="1" applyAlignment="1">
      <alignment horizontal="left" wrapText="1"/>
    </xf>
    <xf numFmtId="0" fontId="3" fillId="0" borderId="6" xfId="0" applyFont="1" applyFill="1" applyBorder="1" applyAlignment="1">
      <alignment horizontal="left" wrapText="1"/>
    </xf>
    <xf numFmtId="0" fontId="1" fillId="0" borderId="0" xfId="0" applyFont="1" applyFill="1" applyAlignment="1">
      <alignment horizontal="left" wrapText="1"/>
    </xf>
    <xf numFmtId="0" fontId="13" fillId="0" borderId="1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left" vertical="top"/>
    </xf>
    <xf numFmtId="0" fontId="9" fillId="0" borderId="1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center"/>
    </xf>
    <xf numFmtId="0" fontId="11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justify" vertical="top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wrapText="1"/>
    </xf>
    <xf numFmtId="0" fontId="7" fillId="0" borderId="3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12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A23" sqref="A23"/>
    </sheetView>
  </sheetViews>
  <sheetFormatPr defaultRowHeight="12.75" x14ac:dyDescent="0.2"/>
  <cols>
    <col min="1" max="1" width="70.7109375" customWidth="1"/>
    <col min="2" max="2" width="15.140625" customWidth="1"/>
    <col min="4" max="4" width="37.7109375" style="1" customWidth="1"/>
    <col min="5" max="5" width="20" customWidth="1"/>
  </cols>
  <sheetData>
    <row r="1" spans="1:5" x14ac:dyDescent="0.2">
      <c r="A1" t="s">
        <v>24</v>
      </c>
      <c r="B1" t="s">
        <v>26</v>
      </c>
      <c r="D1" s="1" t="s">
        <v>21</v>
      </c>
      <c r="E1" t="s">
        <v>22</v>
      </c>
    </row>
    <row r="3" spans="1:5" ht="38.25" x14ac:dyDescent="0.2">
      <c r="A3" t="s">
        <v>25</v>
      </c>
      <c r="B3" t="s">
        <v>23</v>
      </c>
      <c r="D3" s="1" t="s">
        <v>68</v>
      </c>
      <c r="E3" t="s">
        <v>69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3"/>
  <sheetViews>
    <sheetView tabSelected="1" view="pageBreakPreview" zoomScale="60" zoomScaleNormal="80" workbookViewId="0">
      <selection activeCell="A12" sqref="A12:G12"/>
    </sheetView>
  </sheetViews>
  <sheetFormatPr defaultColWidth="21.5703125" defaultRowHeight="15" x14ac:dyDescent="0.25"/>
  <cols>
    <col min="1" max="1" width="6.5703125" style="10" customWidth="1"/>
    <col min="2" max="2" width="63.42578125" style="10" customWidth="1"/>
    <col min="3" max="3" width="19" style="10" customWidth="1"/>
    <col min="4" max="4" width="24.42578125" style="10" customWidth="1"/>
    <col min="5" max="5" width="32.85546875" style="10" customWidth="1"/>
    <col min="6" max="6" width="28.5703125" style="10" customWidth="1"/>
    <col min="7" max="7" width="21.5703125" style="10"/>
    <col min="8" max="29" width="10.28515625" style="10" customWidth="1"/>
    <col min="30" max="247" width="21.5703125" style="10"/>
    <col min="248" max="248" width="6.5703125" style="10" customWidth="1"/>
    <col min="249" max="254" width="21.5703125" style="10"/>
    <col min="255" max="285" width="10.28515625" style="10" customWidth="1"/>
    <col min="286" max="503" width="21.5703125" style="10"/>
    <col min="504" max="504" width="6.5703125" style="10" customWidth="1"/>
    <col min="505" max="510" width="21.5703125" style="10"/>
    <col min="511" max="541" width="10.28515625" style="10" customWidth="1"/>
    <col min="542" max="759" width="21.5703125" style="10"/>
    <col min="760" max="760" width="6.5703125" style="10" customWidth="1"/>
    <col min="761" max="766" width="21.5703125" style="10"/>
    <col min="767" max="797" width="10.28515625" style="10" customWidth="1"/>
    <col min="798" max="1015" width="21.5703125" style="10"/>
    <col min="1016" max="1016" width="6.5703125" style="10" customWidth="1"/>
    <col min="1017" max="1022" width="21.5703125" style="10"/>
    <col min="1023" max="1053" width="10.28515625" style="10" customWidth="1"/>
    <col min="1054" max="1271" width="21.5703125" style="10"/>
    <col min="1272" max="1272" width="6.5703125" style="10" customWidth="1"/>
    <col min="1273" max="1278" width="21.5703125" style="10"/>
    <col min="1279" max="1309" width="10.28515625" style="10" customWidth="1"/>
    <col min="1310" max="1527" width="21.5703125" style="10"/>
    <col min="1528" max="1528" width="6.5703125" style="10" customWidth="1"/>
    <col min="1529" max="1534" width="21.5703125" style="10"/>
    <col min="1535" max="1565" width="10.28515625" style="10" customWidth="1"/>
    <col min="1566" max="1783" width="21.5703125" style="10"/>
    <col min="1784" max="1784" width="6.5703125" style="10" customWidth="1"/>
    <col min="1785" max="1790" width="21.5703125" style="10"/>
    <col min="1791" max="1821" width="10.28515625" style="10" customWidth="1"/>
    <col min="1822" max="2039" width="21.5703125" style="10"/>
    <col min="2040" max="2040" width="6.5703125" style="10" customWidth="1"/>
    <col min="2041" max="2046" width="21.5703125" style="10"/>
    <col min="2047" max="2077" width="10.28515625" style="10" customWidth="1"/>
    <col min="2078" max="2295" width="21.5703125" style="10"/>
    <col min="2296" max="2296" width="6.5703125" style="10" customWidth="1"/>
    <col min="2297" max="2302" width="21.5703125" style="10"/>
    <col min="2303" max="2333" width="10.28515625" style="10" customWidth="1"/>
    <col min="2334" max="2551" width="21.5703125" style="10"/>
    <col min="2552" max="2552" width="6.5703125" style="10" customWidth="1"/>
    <col min="2553" max="2558" width="21.5703125" style="10"/>
    <col min="2559" max="2589" width="10.28515625" style="10" customWidth="1"/>
    <col min="2590" max="2807" width="21.5703125" style="10"/>
    <col min="2808" max="2808" width="6.5703125" style="10" customWidth="1"/>
    <col min="2809" max="2814" width="21.5703125" style="10"/>
    <col min="2815" max="2845" width="10.28515625" style="10" customWidth="1"/>
    <col min="2846" max="3063" width="21.5703125" style="10"/>
    <col min="3064" max="3064" width="6.5703125" style="10" customWidth="1"/>
    <col min="3065" max="3070" width="21.5703125" style="10"/>
    <col min="3071" max="3101" width="10.28515625" style="10" customWidth="1"/>
    <col min="3102" max="3319" width="21.5703125" style="10"/>
    <col min="3320" max="3320" width="6.5703125" style="10" customWidth="1"/>
    <col min="3321" max="3326" width="21.5703125" style="10"/>
    <col min="3327" max="3357" width="10.28515625" style="10" customWidth="1"/>
    <col min="3358" max="3575" width="21.5703125" style="10"/>
    <col min="3576" max="3576" width="6.5703125" style="10" customWidth="1"/>
    <col min="3577" max="3582" width="21.5703125" style="10"/>
    <col min="3583" max="3613" width="10.28515625" style="10" customWidth="1"/>
    <col min="3614" max="3831" width="21.5703125" style="10"/>
    <col min="3832" max="3832" width="6.5703125" style="10" customWidth="1"/>
    <col min="3833" max="3838" width="21.5703125" style="10"/>
    <col min="3839" max="3869" width="10.28515625" style="10" customWidth="1"/>
    <col min="3870" max="4087" width="21.5703125" style="10"/>
    <col min="4088" max="4088" width="6.5703125" style="10" customWidth="1"/>
    <col min="4089" max="4094" width="21.5703125" style="10"/>
    <col min="4095" max="4125" width="10.28515625" style="10" customWidth="1"/>
    <col min="4126" max="4343" width="21.5703125" style="10"/>
    <col min="4344" max="4344" width="6.5703125" style="10" customWidth="1"/>
    <col min="4345" max="4350" width="21.5703125" style="10"/>
    <col min="4351" max="4381" width="10.28515625" style="10" customWidth="1"/>
    <col min="4382" max="4599" width="21.5703125" style="10"/>
    <col min="4600" max="4600" width="6.5703125" style="10" customWidth="1"/>
    <col min="4601" max="4606" width="21.5703125" style="10"/>
    <col min="4607" max="4637" width="10.28515625" style="10" customWidth="1"/>
    <col min="4638" max="4855" width="21.5703125" style="10"/>
    <col min="4856" max="4856" width="6.5703125" style="10" customWidth="1"/>
    <col min="4857" max="4862" width="21.5703125" style="10"/>
    <col min="4863" max="4893" width="10.28515625" style="10" customWidth="1"/>
    <col min="4894" max="5111" width="21.5703125" style="10"/>
    <col min="5112" max="5112" width="6.5703125" style="10" customWidth="1"/>
    <col min="5113" max="5118" width="21.5703125" style="10"/>
    <col min="5119" max="5149" width="10.28515625" style="10" customWidth="1"/>
    <col min="5150" max="5367" width="21.5703125" style="10"/>
    <col min="5368" max="5368" width="6.5703125" style="10" customWidth="1"/>
    <col min="5369" max="5374" width="21.5703125" style="10"/>
    <col min="5375" max="5405" width="10.28515625" style="10" customWidth="1"/>
    <col min="5406" max="5623" width="21.5703125" style="10"/>
    <col min="5624" max="5624" width="6.5703125" style="10" customWidth="1"/>
    <col min="5625" max="5630" width="21.5703125" style="10"/>
    <col min="5631" max="5661" width="10.28515625" style="10" customWidth="1"/>
    <col min="5662" max="5879" width="21.5703125" style="10"/>
    <col min="5880" max="5880" width="6.5703125" style="10" customWidth="1"/>
    <col min="5881" max="5886" width="21.5703125" style="10"/>
    <col min="5887" max="5917" width="10.28515625" style="10" customWidth="1"/>
    <col min="5918" max="6135" width="21.5703125" style="10"/>
    <col min="6136" max="6136" width="6.5703125" style="10" customWidth="1"/>
    <col min="6137" max="6142" width="21.5703125" style="10"/>
    <col min="6143" max="6173" width="10.28515625" style="10" customWidth="1"/>
    <col min="6174" max="6391" width="21.5703125" style="10"/>
    <col min="6392" max="6392" width="6.5703125" style="10" customWidth="1"/>
    <col min="6393" max="6398" width="21.5703125" style="10"/>
    <col min="6399" max="6429" width="10.28515625" style="10" customWidth="1"/>
    <col min="6430" max="6647" width="21.5703125" style="10"/>
    <col min="6648" max="6648" width="6.5703125" style="10" customWidth="1"/>
    <col min="6649" max="6654" width="21.5703125" style="10"/>
    <col min="6655" max="6685" width="10.28515625" style="10" customWidth="1"/>
    <col min="6686" max="6903" width="21.5703125" style="10"/>
    <col min="6904" max="6904" width="6.5703125" style="10" customWidth="1"/>
    <col min="6905" max="6910" width="21.5703125" style="10"/>
    <col min="6911" max="6941" width="10.28515625" style="10" customWidth="1"/>
    <col min="6942" max="7159" width="21.5703125" style="10"/>
    <col min="7160" max="7160" width="6.5703125" style="10" customWidth="1"/>
    <col min="7161" max="7166" width="21.5703125" style="10"/>
    <col min="7167" max="7197" width="10.28515625" style="10" customWidth="1"/>
    <col min="7198" max="7415" width="21.5703125" style="10"/>
    <col min="7416" max="7416" width="6.5703125" style="10" customWidth="1"/>
    <col min="7417" max="7422" width="21.5703125" style="10"/>
    <col min="7423" max="7453" width="10.28515625" style="10" customWidth="1"/>
    <col min="7454" max="7671" width="21.5703125" style="10"/>
    <col min="7672" max="7672" width="6.5703125" style="10" customWidth="1"/>
    <col min="7673" max="7678" width="21.5703125" style="10"/>
    <col min="7679" max="7709" width="10.28515625" style="10" customWidth="1"/>
    <col min="7710" max="7927" width="21.5703125" style="10"/>
    <col min="7928" max="7928" width="6.5703125" style="10" customWidth="1"/>
    <col min="7929" max="7934" width="21.5703125" style="10"/>
    <col min="7935" max="7965" width="10.28515625" style="10" customWidth="1"/>
    <col min="7966" max="8183" width="21.5703125" style="10"/>
    <col min="8184" max="8184" width="6.5703125" style="10" customWidth="1"/>
    <col min="8185" max="8190" width="21.5703125" style="10"/>
    <col min="8191" max="8221" width="10.28515625" style="10" customWidth="1"/>
    <col min="8222" max="8439" width="21.5703125" style="10"/>
    <col min="8440" max="8440" width="6.5703125" style="10" customWidth="1"/>
    <col min="8441" max="8446" width="21.5703125" style="10"/>
    <col min="8447" max="8477" width="10.28515625" style="10" customWidth="1"/>
    <col min="8478" max="8695" width="21.5703125" style="10"/>
    <col min="8696" max="8696" width="6.5703125" style="10" customWidth="1"/>
    <col min="8697" max="8702" width="21.5703125" style="10"/>
    <col min="8703" max="8733" width="10.28515625" style="10" customWidth="1"/>
    <col min="8734" max="8951" width="21.5703125" style="10"/>
    <col min="8952" max="8952" width="6.5703125" style="10" customWidth="1"/>
    <col min="8953" max="8958" width="21.5703125" style="10"/>
    <col min="8959" max="8989" width="10.28515625" style="10" customWidth="1"/>
    <col min="8990" max="9207" width="21.5703125" style="10"/>
    <col min="9208" max="9208" width="6.5703125" style="10" customWidth="1"/>
    <col min="9209" max="9214" width="21.5703125" style="10"/>
    <col min="9215" max="9245" width="10.28515625" style="10" customWidth="1"/>
    <col min="9246" max="9463" width="21.5703125" style="10"/>
    <col min="9464" max="9464" width="6.5703125" style="10" customWidth="1"/>
    <col min="9465" max="9470" width="21.5703125" style="10"/>
    <col min="9471" max="9501" width="10.28515625" style="10" customWidth="1"/>
    <col min="9502" max="9719" width="21.5703125" style="10"/>
    <col min="9720" max="9720" width="6.5703125" style="10" customWidth="1"/>
    <col min="9721" max="9726" width="21.5703125" style="10"/>
    <col min="9727" max="9757" width="10.28515625" style="10" customWidth="1"/>
    <col min="9758" max="9975" width="21.5703125" style="10"/>
    <col min="9976" max="9976" width="6.5703125" style="10" customWidth="1"/>
    <col min="9977" max="9982" width="21.5703125" style="10"/>
    <col min="9983" max="10013" width="10.28515625" style="10" customWidth="1"/>
    <col min="10014" max="10231" width="21.5703125" style="10"/>
    <col min="10232" max="10232" width="6.5703125" style="10" customWidth="1"/>
    <col min="10233" max="10238" width="21.5703125" style="10"/>
    <col min="10239" max="10269" width="10.28515625" style="10" customWidth="1"/>
    <col min="10270" max="10487" width="21.5703125" style="10"/>
    <col min="10488" max="10488" width="6.5703125" style="10" customWidth="1"/>
    <col min="10489" max="10494" width="21.5703125" style="10"/>
    <col min="10495" max="10525" width="10.28515625" style="10" customWidth="1"/>
    <col min="10526" max="10743" width="21.5703125" style="10"/>
    <col min="10744" max="10744" width="6.5703125" style="10" customWidth="1"/>
    <col min="10745" max="10750" width="21.5703125" style="10"/>
    <col min="10751" max="10781" width="10.28515625" style="10" customWidth="1"/>
    <col min="10782" max="10999" width="21.5703125" style="10"/>
    <col min="11000" max="11000" width="6.5703125" style="10" customWidth="1"/>
    <col min="11001" max="11006" width="21.5703125" style="10"/>
    <col min="11007" max="11037" width="10.28515625" style="10" customWidth="1"/>
    <col min="11038" max="11255" width="21.5703125" style="10"/>
    <col min="11256" max="11256" width="6.5703125" style="10" customWidth="1"/>
    <col min="11257" max="11262" width="21.5703125" style="10"/>
    <col min="11263" max="11293" width="10.28515625" style="10" customWidth="1"/>
    <col min="11294" max="11511" width="21.5703125" style="10"/>
    <col min="11512" max="11512" width="6.5703125" style="10" customWidth="1"/>
    <col min="11513" max="11518" width="21.5703125" style="10"/>
    <col min="11519" max="11549" width="10.28515625" style="10" customWidth="1"/>
    <col min="11550" max="11767" width="21.5703125" style="10"/>
    <col min="11768" max="11768" width="6.5703125" style="10" customWidth="1"/>
    <col min="11769" max="11774" width="21.5703125" style="10"/>
    <col min="11775" max="11805" width="10.28515625" style="10" customWidth="1"/>
    <col min="11806" max="12023" width="21.5703125" style="10"/>
    <col min="12024" max="12024" width="6.5703125" style="10" customWidth="1"/>
    <col min="12025" max="12030" width="21.5703125" style="10"/>
    <col min="12031" max="12061" width="10.28515625" style="10" customWidth="1"/>
    <col min="12062" max="12279" width="21.5703125" style="10"/>
    <col min="12280" max="12280" width="6.5703125" style="10" customWidth="1"/>
    <col min="12281" max="12286" width="21.5703125" style="10"/>
    <col min="12287" max="12317" width="10.28515625" style="10" customWidth="1"/>
    <col min="12318" max="12535" width="21.5703125" style="10"/>
    <col min="12536" max="12536" width="6.5703125" style="10" customWidth="1"/>
    <col min="12537" max="12542" width="21.5703125" style="10"/>
    <col min="12543" max="12573" width="10.28515625" style="10" customWidth="1"/>
    <col min="12574" max="12791" width="21.5703125" style="10"/>
    <col min="12792" max="12792" width="6.5703125" style="10" customWidth="1"/>
    <col min="12793" max="12798" width="21.5703125" style="10"/>
    <col min="12799" max="12829" width="10.28515625" style="10" customWidth="1"/>
    <col min="12830" max="13047" width="21.5703125" style="10"/>
    <col min="13048" max="13048" width="6.5703125" style="10" customWidth="1"/>
    <col min="13049" max="13054" width="21.5703125" style="10"/>
    <col min="13055" max="13085" width="10.28515625" style="10" customWidth="1"/>
    <col min="13086" max="13303" width="21.5703125" style="10"/>
    <col min="13304" max="13304" width="6.5703125" style="10" customWidth="1"/>
    <col min="13305" max="13310" width="21.5703125" style="10"/>
    <col min="13311" max="13341" width="10.28515625" style="10" customWidth="1"/>
    <col min="13342" max="13559" width="21.5703125" style="10"/>
    <col min="13560" max="13560" width="6.5703125" style="10" customWidth="1"/>
    <col min="13561" max="13566" width="21.5703125" style="10"/>
    <col min="13567" max="13597" width="10.28515625" style="10" customWidth="1"/>
    <col min="13598" max="13815" width="21.5703125" style="10"/>
    <col min="13816" max="13816" width="6.5703125" style="10" customWidth="1"/>
    <col min="13817" max="13822" width="21.5703125" style="10"/>
    <col min="13823" max="13853" width="10.28515625" style="10" customWidth="1"/>
    <col min="13854" max="14071" width="21.5703125" style="10"/>
    <col min="14072" max="14072" width="6.5703125" style="10" customWidth="1"/>
    <col min="14073" max="14078" width="21.5703125" style="10"/>
    <col min="14079" max="14109" width="10.28515625" style="10" customWidth="1"/>
    <col min="14110" max="14327" width="21.5703125" style="10"/>
    <col min="14328" max="14328" width="6.5703125" style="10" customWidth="1"/>
    <col min="14329" max="14334" width="21.5703125" style="10"/>
    <col min="14335" max="14365" width="10.28515625" style="10" customWidth="1"/>
    <col min="14366" max="14583" width="21.5703125" style="10"/>
    <col min="14584" max="14584" width="6.5703125" style="10" customWidth="1"/>
    <col min="14585" max="14590" width="21.5703125" style="10"/>
    <col min="14591" max="14621" width="10.28515625" style="10" customWidth="1"/>
    <col min="14622" max="14839" width="21.5703125" style="10"/>
    <col min="14840" max="14840" width="6.5703125" style="10" customWidth="1"/>
    <col min="14841" max="14846" width="21.5703125" style="10"/>
    <col min="14847" max="14877" width="10.28515625" style="10" customWidth="1"/>
    <col min="14878" max="15095" width="21.5703125" style="10"/>
    <col min="15096" max="15096" width="6.5703125" style="10" customWidth="1"/>
    <col min="15097" max="15102" width="21.5703125" style="10"/>
    <col min="15103" max="15133" width="10.28515625" style="10" customWidth="1"/>
    <col min="15134" max="15351" width="21.5703125" style="10"/>
    <col min="15352" max="15352" width="6.5703125" style="10" customWidth="1"/>
    <col min="15353" max="15358" width="21.5703125" style="10"/>
    <col min="15359" max="15389" width="10.28515625" style="10" customWidth="1"/>
    <col min="15390" max="15607" width="21.5703125" style="10"/>
    <col min="15608" max="15608" width="6.5703125" style="10" customWidth="1"/>
    <col min="15609" max="15614" width="21.5703125" style="10"/>
    <col min="15615" max="15645" width="10.28515625" style="10" customWidth="1"/>
    <col min="15646" max="15863" width="21.5703125" style="10"/>
    <col min="15864" max="15864" width="6.5703125" style="10" customWidth="1"/>
    <col min="15865" max="15870" width="21.5703125" style="10"/>
    <col min="15871" max="15901" width="10.28515625" style="10" customWidth="1"/>
    <col min="15902" max="16119" width="21.5703125" style="10"/>
    <col min="16120" max="16120" width="6.5703125" style="10" customWidth="1"/>
    <col min="16121" max="16126" width="21.5703125" style="10"/>
    <col min="16127" max="16157" width="10.28515625" style="10" customWidth="1"/>
    <col min="16158" max="16384" width="21.5703125" style="10"/>
  </cols>
  <sheetData>
    <row r="1" spans="1:7" x14ac:dyDescent="0.25">
      <c r="F1" s="80" t="s">
        <v>27</v>
      </c>
      <c r="G1" s="81"/>
    </row>
    <row r="2" spans="1:7" x14ac:dyDescent="0.25">
      <c r="F2" s="81"/>
      <c r="G2" s="81"/>
    </row>
    <row r="3" spans="1:7" ht="32.25" customHeight="1" x14ac:dyDescent="0.25">
      <c r="F3" s="81"/>
      <c r="G3" s="81"/>
    </row>
    <row r="4" spans="1:7" ht="15.75" x14ac:dyDescent="0.25">
      <c r="A4" s="11"/>
      <c r="E4" s="11" t="s">
        <v>0</v>
      </c>
    </row>
    <row r="5" spans="1:7" ht="15.75" customHeight="1" x14ac:dyDescent="0.25">
      <c r="A5" s="11"/>
      <c r="E5" s="70" t="s">
        <v>1</v>
      </c>
      <c r="F5" s="70"/>
      <c r="G5" s="70"/>
    </row>
    <row r="6" spans="1:7" ht="30" customHeight="1" x14ac:dyDescent="0.3">
      <c r="A6" s="11"/>
      <c r="B6" s="11"/>
      <c r="E6" s="82" t="s">
        <v>20</v>
      </c>
      <c r="F6" s="82"/>
      <c r="G6" s="82"/>
    </row>
    <row r="7" spans="1:7" ht="15" customHeight="1" x14ac:dyDescent="0.25">
      <c r="A7" s="11"/>
      <c r="E7" s="77" t="s">
        <v>7</v>
      </c>
      <c r="F7" s="77"/>
      <c r="G7" s="77"/>
    </row>
    <row r="8" spans="1:7" ht="15.75" x14ac:dyDescent="0.25">
      <c r="A8" s="11"/>
      <c r="B8" s="11"/>
      <c r="E8" s="83"/>
      <c r="F8" s="83"/>
      <c r="G8" s="83"/>
    </row>
    <row r="9" spans="1:7" ht="18.75" x14ac:dyDescent="0.25">
      <c r="A9" s="11"/>
      <c r="E9" s="12" t="s">
        <v>140</v>
      </c>
      <c r="F9" s="13" t="s">
        <v>141</v>
      </c>
      <c r="G9" s="11"/>
    </row>
    <row r="11" spans="1:7" ht="20.25" x14ac:dyDescent="0.25">
      <c r="A11" s="84" t="s">
        <v>28</v>
      </c>
      <c r="B11" s="84"/>
      <c r="C11" s="84"/>
      <c r="D11" s="84"/>
      <c r="E11" s="84"/>
      <c r="F11" s="84"/>
      <c r="G11" s="84"/>
    </row>
    <row r="12" spans="1:7" ht="18.75" x14ac:dyDescent="0.25">
      <c r="A12" s="85" t="s">
        <v>56</v>
      </c>
      <c r="B12" s="85"/>
      <c r="C12" s="85"/>
      <c r="D12" s="85"/>
      <c r="E12" s="85"/>
      <c r="F12" s="85"/>
      <c r="G12" s="85"/>
    </row>
    <row r="14" spans="1:7" x14ac:dyDescent="0.25">
      <c r="A14" s="14" t="s">
        <v>29</v>
      </c>
      <c r="B14" s="66">
        <v>1000000</v>
      </c>
      <c r="C14" s="14"/>
      <c r="D14" s="86" t="s">
        <v>20</v>
      </c>
      <c r="E14" s="86"/>
      <c r="F14" s="14"/>
      <c r="G14" s="66">
        <v>35281134</v>
      </c>
    </row>
    <row r="15" spans="1:7" ht="15" customHeight="1" x14ac:dyDescent="0.25">
      <c r="B15" s="67" t="s">
        <v>30</v>
      </c>
      <c r="D15" s="93" t="s">
        <v>128</v>
      </c>
      <c r="E15" s="93"/>
      <c r="F15" s="15"/>
      <c r="G15" s="16" t="s">
        <v>31</v>
      </c>
    </row>
    <row r="16" spans="1:7" x14ac:dyDescent="0.25">
      <c r="A16" s="17" t="s">
        <v>32</v>
      </c>
      <c r="B16" s="18">
        <v>1010000</v>
      </c>
      <c r="C16" s="17"/>
      <c r="D16" s="86" t="s">
        <v>20</v>
      </c>
      <c r="E16" s="86"/>
      <c r="F16" s="17"/>
      <c r="G16" s="18">
        <v>35281134</v>
      </c>
    </row>
    <row r="17" spans="1:7" ht="26.25" customHeight="1" x14ac:dyDescent="0.25">
      <c r="B17" s="67" t="s">
        <v>33</v>
      </c>
      <c r="C17" s="19" t="s">
        <v>129</v>
      </c>
      <c r="D17" s="91" t="s">
        <v>2</v>
      </c>
      <c r="E17" s="91"/>
      <c r="F17" s="19"/>
      <c r="G17" s="16" t="s">
        <v>31</v>
      </c>
    </row>
    <row r="18" spans="1:7" ht="33.75" customHeight="1" x14ac:dyDescent="0.3">
      <c r="A18" s="20" t="s">
        <v>34</v>
      </c>
      <c r="B18" s="68">
        <v>1014060</v>
      </c>
      <c r="C18" s="21" t="s">
        <v>100</v>
      </c>
      <c r="D18" s="22" t="s">
        <v>101</v>
      </c>
      <c r="E18" s="92" t="s">
        <v>102</v>
      </c>
      <c r="F18" s="92"/>
      <c r="G18" s="68">
        <v>25538000000</v>
      </c>
    </row>
    <row r="19" spans="1:7" ht="48" customHeight="1" x14ac:dyDescent="0.25">
      <c r="B19" s="23" t="s">
        <v>35</v>
      </c>
      <c r="C19" s="67" t="s">
        <v>36</v>
      </c>
      <c r="D19" s="67" t="s">
        <v>37</v>
      </c>
      <c r="E19" s="91" t="s">
        <v>38</v>
      </c>
      <c r="F19" s="91"/>
      <c r="G19" s="67" t="s">
        <v>39</v>
      </c>
    </row>
    <row r="20" spans="1:7" ht="18.75" x14ac:dyDescent="0.25">
      <c r="A20" s="24" t="s">
        <v>40</v>
      </c>
      <c r="B20" s="25" t="s">
        <v>57</v>
      </c>
      <c r="C20" s="26">
        <f>E43</f>
        <v>2812909</v>
      </c>
      <c r="D20" s="27" t="s">
        <v>73</v>
      </c>
      <c r="E20" s="28"/>
      <c r="F20" s="28"/>
      <c r="G20" s="28"/>
    </row>
    <row r="21" spans="1:7" ht="18.75" x14ac:dyDescent="0.25">
      <c r="A21" s="24"/>
      <c r="B21" s="25" t="s">
        <v>74</v>
      </c>
      <c r="C21" s="29">
        <f>C43</f>
        <v>2698785</v>
      </c>
      <c r="D21" s="27" t="s">
        <v>19</v>
      </c>
      <c r="E21" s="28"/>
      <c r="F21" s="28"/>
      <c r="G21" s="28"/>
    </row>
    <row r="22" spans="1:7" ht="18.75" x14ac:dyDescent="0.25">
      <c r="A22" s="24"/>
      <c r="B22" s="25" t="s">
        <v>75</v>
      </c>
      <c r="C22" s="29">
        <f>D43</f>
        <v>114124</v>
      </c>
      <c r="D22" s="27" t="s">
        <v>8</v>
      </c>
      <c r="E22" s="28"/>
      <c r="F22" s="28"/>
      <c r="G22" s="28"/>
    </row>
    <row r="23" spans="1:7" ht="27" customHeight="1" x14ac:dyDescent="0.25">
      <c r="A23" s="24" t="s">
        <v>41</v>
      </c>
      <c r="B23" s="78" t="s">
        <v>58</v>
      </c>
      <c r="C23" s="78"/>
      <c r="D23" s="78"/>
      <c r="E23" s="78"/>
      <c r="F23" s="78"/>
      <c r="G23" s="78"/>
    </row>
    <row r="24" spans="1:7" ht="84.75" customHeight="1" x14ac:dyDescent="0.25">
      <c r="A24" s="24"/>
      <c r="B24" s="87" t="s">
        <v>139</v>
      </c>
      <c r="C24" s="87"/>
      <c r="D24" s="87"/>
      <c r="E24" s="87"/>
      <c r="F24" s="87"/>
      <c r="G24" s="87"/>
    </row>
    <row r="25" spans="1:7" ht="27" customHeight="1" x14ac:dyDescent="0.25">
      <c r="A25" s="24" t="s">
        <v>42</v>
      </c>
      <c r="B25" s="78" t="s">
        <v>43</v>
      </c>
      <c r="C25" s="78"/>
      <c r="D25" s="78"/>
      <c r="E25" s="78"/>
      <c r="F25" s="78"/>
      <c r="G25" s="78"/>
    </row>
    <row r="26" spans="1:7" ht="15.75" x14ac:dyDescent="0.25">
      <c r="A26" s="64" t="s">
        <v>44</v>
      </c>
      <c r="B26" s="71" t="s">
        <v>15</v>
      </c>
      <c r="C26" s="71"/>
      <c r="D26" s="71"/>
      <c r="E26" s="71"/>
      <c r="F26" s="71"/>
      <c r="G26" s="71"/>
    </row>
    <row r="27" spans="1:7" ht="15.75" x14ac:dyDescent="0.25">
      <c r="A27" s="64">
        <v>1</v>
      </c>
      <c r="B27" s="88" t="s">
        <v>103</v>
      </c>
      <c r="C27" s="89"/>
      <c r="D27" s="89"/>
      <c r="E27" s="89"/>
      <c r="F27" s="89"/>
      <c r="G27" s="90"/>
    </row>
    <row r="28" spans="1:7" ht="15.75" x14ac:dyDescent="0.25">
      <c r="A28" s="64">
        <v>2</v>
      </c>
      <c r="B28" s="88" t="s">
        <v>104</v>
      </c>
      <c r="C28" s="89"/>
      <c r="D28" s="89"/>
      <c r="E28" s="89"/>
      <c r="F28" s="89"/>
      <c r="G28" s="90"/>
    </row>
    <row r="29" spans="1:7" ht="15.75" hidden="1" x14ac:dyDescent="0.25">
      <c r="A29" s="64"/>
      <c r="B29" s="71"/>
      <c r="C29" s="71"/>
      <c r="D29" s="71"/>
      <c r="E29" s="71"/>
      <c r="F29" s="71"/>
      <c r="G29" s="71"/>
    </row>
    <row r="30" spans="1:7" ht="15.75" x14ac:dyDescent="0.25">
      <c r="A30" s="30"/>
    </row>
    <row r="31" spans="1:7" s="32" customFormat="1" ht="15.75" customHeight="1" x14ac:dyDescent="0.25">
      <c r="A31" s="31" t="s">
        <v>45</v>
      </c>
      <c r="B31" s="75" t="s">
        <v>105</v>
      </c>
      <c r="C31" s="75"/>
      <c r="D31" s="75"/>
      <c r="E31" s="75"/>
      <c r="F31" s="75"/>
      <c r="G31" s="75"/>
    </row>
    <row r="32" spans="1:7" ht="15.75" x14ac:dyDescent="0.25">
      <c r="A32" s="31" t="s">
        <v>46</v>
      </c>
      <c r="B32" s="70" t="s">
        <v>47</v>
      </c>
      <c r="C32" s="70"/>
      <c r="D32" s="70"/>
      <c r="E32" s="70"/>
      <c r="F32" s="70"/>
      <c r="G32" s="70"/>
    </row>
    <row r="33" spans="1:7" ht="15.75" x14ac:dyDescent="0.25">
      <c r="A33" s="64" t="s">
        <v>44</v>
      </c>
      <c r="B33" s="71" t="s">
        <v>9</v>
      </c>
      <c r="C33" s="71"/>
      <c r="D33" s="71"/>
      <c r="E33" s="71"/>
      <c r="F33" s="71"/>
      <c r="G33" s="71"/>
    </row>
    <row r="34" spans="1:7" ht="15.75" x14ac:dyDescent="0.25">
      <c r="A34" s="64">
        <v>1</v>
      </c>
      <c r="B34" s="72" t="s">
        <v>106</v>
      </c>
      <c r="C34" s="73"/>
      <c r="D34" s="73"/>
      <c r="E34" s="73"/>
      <c r="F34" s="73"/>
      <c r="G34" s="74"/>
    </row>
    <row r="35" spans="1:7" ht="15.75" hidden="1" x14ac:dyDescent="0.25">
      <c r="A35" s="64"/>
      <c r="B35" s="71"/>
      <c r="C35" s="71"/>
      <c r="D35" s="71"/>
      <c r="E35" s="71"/>
      <c r="F35" s="71"/>
      <c r="G35" s="71"/>
    </row>
    <row r="36" spans="1:7" ht="15.75" hidden="1" x14ac:dyDescent="0.25">
      <c r="A36" s="64"/>
      <c r="B36" s="71"/>
      <c r="C36" s="71"/>
      <c r="D36" s="71"/>
      <c r="E36" s="71"/>
      <c r="F36" s="71"/>
      <c r="G36" s="71"/>
    </row>
    <row r="37" spans="1:7" ht="15.75" x14ac:dyDescent="0.25">
      <c r="A37" s="24"/>
      <c r="B37" s="65"/>
      <c r="C37" s="65"/>
      <c r="D37" s="65"/>
      <c r="E37" s="65"/>
      <c r="F37" s="65"/>
      <c r="G37" s="65"/>
    </row>
    <row r="38" spans="1:7" ht="15.75" x14ac:dyDescent="0.25">
      <c r="A38" s="24" t="s">
        <v>48</v>
      </c>
      <c r="B38" s="33" t="s">
        <v>10</v>
      </c>
      <c r="C38" s="65"/>
      <c r="D38" s="65"/>
      <c r="E38" s="34" t="s">
        <v>19</v>
      </c>
      <c r="F38" s="65"/>
      <c r="G38" s="65"/>
    </row>
    <row r="39" spans="1:7" ht="15.75" x14ac:dyDescent="0.25">
      <c r="A39" s="64" t="s">
        <v>44</v>
      </c>
      <c r="B39" s="64" t="s">
        <v>10</v>
      </c>
      <c r="C39" s="64" t="s">
        <v>12</v>
      </c>
      <c r="D39" s="64" t="s">
        <v>13</v>
      </c>
      <c r="E39" s="64" t="s">
        <v>11</v>
      </c>
    </row>
    <row r="40" spans="1:7" ht="15.75" x14ac:dyDescent="0.25">
      <c r="A40" s="64">
        <v>1</v>
      </c>
      <c r="B40" s="64">
        <v>2</v>
      </c>
      <c r="C40" s="64">
        <v>3</v>
      </c>
      <c r="D40" s="64">
        <v>4</v>
      </c>
      <c r="E40" s="64">
        <v>5</v>
      </c>
    </row>
    <row r="41" spans="1:7" ht="15.75" x14ac:dyDescent="0.25">
      <c r="A41" s="35">
        <v>1</v>
      </c>
      <c r="B41" s="36" t="s">
        <v>107</v>
      </c>
      <c r="C41" s="6">
        <f>1898900+80000+191700+75000+140800+35395+109910+167080</f>
        <v>2698785</v>
      </c>
      <c r="D41" s="6">
        <f>45000</f>
        <v>45000</v>
      </c>
      <c r="E41" s="6">
        <f>SUM(C41:D41)</f>
        <v>2743785</v>
      </c>
    </row>
    <row r="42" spans="1:7" ht="15.75" x14ac:dyDescent="0.25">
      <c r="A42" s="35">
        <v>2</v>
      </c>
      <c r="B42" s="36" t="s">
        <v>131</v>
      </c>
      <c r="C42" s="6">
        <v>0</v>
      </c>
      <c r="D42" s="6">
        <f>26000+43124</f>
        <v>69124</v>
      </c>
      <c r="E42" s="6">
        <f>SUM(C42:D42)</f>
        <v>69124</v>
      </c>
    </row>
    <row r="43" spans="1:7" ht="15.75" x14ac:dyDescent="0.25">
      <c r="A43" s="71" t="s">
        <v>11</v>
      </c>
      <c r="B43" s="71"/>
      <c r="C43" s="37">
        <f>SUM(C41:C42)</f>
        <v>2698785</v>
      </c>
      <c r="D43" s="37">
        <f t="shared" ref="D43:E43" si="0">SUM(D41:D42)</f>
        <v>114124</v>
      </c>
      <c r="E43" s="37">
        <f t="shared" si="0"/>
        <v>2812909</v>
      </c>
    </row>
    <row r="44" spans="1:7" ht="15.75" x14ac:dyDescent="0.25">
      <c r="A44" s="30"/>
    </row>
    <row r="45" spans="1:7" ht="15.75" customHeight="1" x14ac:dyDescent="0.25">
      <c r="A45" s="24" t="s">
        <v>49</v>
      </c>
      <c r="B45" s="78" t="s">
        <v>50</v>
      </c>
      <c r="C45" s="78"/>
      <c r="D45" s="78"/>
      <c r="E45" s="34" t="s">
        <v>51</v>
      </c>
      <c r="F45" s="11"/>
      <c r="G45" s="11"/>
    </row>
    <row r="46" spans="1:7" ht="15.75" x14ac:dyDescent="0.25">
      <c r="A46" s="64" t="s">
        <v>44</v>
      </c>
      <c r="B46" s="64" t="s">
        <v>14</v>
      </c>
      <c r="C46" s="64" t="s">
        <v>12</v>
      </c>
      <c r="D46" s="64" t="s">
        <v>13</v>
      </c>
      <c r="E46" s="64" t="s">
        <v>11</v>
      </c>
    </row>
    <row r="47" spans="1:7" ht="15.75" x14ac:dyDescent="0.25">
      <c r="A47" s="64">
        <v>1</v>
      </c>
      <c r="B47" s="64">
        <v>2</v>
      </c>
      <c r="C47" s="64">
        <v>3</v>
      </c>
      <c r="D47" s="64">
        <v>4</v>
      </c>
      <c r="E47" s="64">
        <v>5</v>
      </c>
    </row>
    <row r="48" spans="1:7" ht="31.5" x14ac:dyDescent="0.25">
      <c r="A48" s="35">
        <v>1</v>
      </c>
      <c r="B48" s="9" t="s">
        <v>127</v>
      </c>
      <c r="C48" s="9">
        <f>191700+18300</f>
        <v>210000</v>
      </c>
      <c r="D48" s="9"/>
      <c r="E48" s="9">
        <f>SUM(C48:D48)</f>
        <v>210000</v>
      </c>
    </row>
    <row r="49" spans="1:7" ht="15.75" hidden="1" x14ac:dyDescent="0.25">
      <c r="A49" s="64"/>
      <c r="B49" s="9"/>
      <c r="C49" s="9"/>
      <c r="D49" s="9"/>
      <c r="E49" s="9"/>
    </row>
    <row r="50" spans="1:7" ht="15.75" x14ac:dyDescent="0.25">
      <c r="A50" s="71" t="s">
        <v>11</v>
      </c>
      <c r="B50" s="71"/>
      <c r="C50" s="38">
        <f>SUM(C48)</f>
        <v>210000</v>
      </c>
      <c r="D50" s="38">
        <f t="shared" ref="D50:E50" si="1">SUM(D48)</f>
        <v>0</v>
      </c>
      <c r="E50" s="38">
        <f t="shared" si="1"/>
        <v>210000</v>
      </c>
    </row>
    <row r="51" spans="1:7" ht="15.75" x14ac:dyDescent="0.25">
      <c r="A51" s="30"/>
    </row>
    <row r="52" spans="1:7" ht="15.75" x14ac:dyDescent="0.25">
      <c r="A52" s="24" t="s">
        <v>52</v>
      </c>
      <c r="B52" s="78" t="s">
        <v>53</v>
      </c>
      <c r="C52" s="78"/>
      <c r="D52" s="78"/>
      <c r="E52" s="78"/>
      <c r="F52" s="78"/>
      <c r="G52" s="78"/>
    </row>
    <row r="53" spans="1:7" ht="29.25" customHeight="1" x14ac:dyDescent="0.25">
      <c r="A53" s="64" t="s">
        <v>44</v>
      </c>
      <c r="B53" s="64" t="s">
        <v>54</v>
      </c>
      <c r="C53" s="64" t="s">
        <v>4</v>
      </c>
      <c r="D53" s="64" t="s">
        <v>3</v>
      </c>
      <c r="E53" s="64" t="s">
        <v>12</v>
      </c>
      <c r="F53" s="64" t="s">
        <v>13</v>
      </c>
      <c r="G53" s="64" t="s">
        <v>11</v>
      </c>
    </row>
    <row r="54" spans="1:7" ht="15.75" x14ac:dyDescent="0.25">
      <c r="A54" s="64">
        <v>1</v>
      </c>
      <c r="B54" s="64">
        <v>2</v>
      </c>
      <c r="C54" s="64">
        <v>3</v>
      </c>
      <c r="D54" s="64">
        <v>4</v>
      </c>
      <c r="E54" s="64">
        <v>5</v>
      </c>
      <c r="F54" s="64">
        <v>6</v>
      </c>
      <c r="G54" s="64">
        <v>7</v>
      </c>
    </row>
    <row r="55" spans="1:7" ht="15.75" x14ac:dyDescent="0.25">
      <c r="A55" s="39">
        <v>1</v>
      </c>
      <c r="B55" s="39" t="s">
        <v>59</v>
      </c>
      <c r="C55" s="64"/>
      <c r="D55" s="64"/>
      <c r="E55" s="64"/>
      <c r="F55" s="64"/>
      <c r="G55" s="64"/>
    </row>
    <row r="56" spans="1:7" ht="15.75" x14ac:dyDescent="0.25">
      <c r="A56" s="35">
        <v>1</v>
      </c>
      <c r="B56" s="2" t="s">
        <v>108</v>
      </c>
      <c r="C56" s="3" t="s">
        <v>17</v>
      </c>
      <c r="D56" s="5" t="s">
        <v>70</v>
      </c>
      <c r="E56" s="64">
        <v>1</v>
      </c>
      <c r="F56" s="64" t="s">
        <v>76</v>
      </c>
      <c r="G56" s="64">
        <f>SUM(E56:F56)</f>
        <v>1</v>
      </c>
    </row>
    <row r="57" spans="1:7" ht="15.75" x14ac:dyDescent="0.25">
      <c r="A57" s="35">
        <v>1.1000000000000001</v>
      </c>
      <c r="B57" s="2" t="s">
        <v>109</v>
      </c>
      <c r="C57" s="3" t="s">
        <v>17</v>
      </c>
      <c r="D57" s="5" t="s">
        <v>70</v>
      </c>
      <c r="E57" s="64">
        <v>1</v>
      </c>
      <c r="F57" s="64" t="s">
        <v>76</v>
      </c>
      <c r="G57" s="64">
        <f t="shared" ref="G57:G66" si="2">SUM(E57:F57)</f>
        <v>1</v>
      </c>
    </row>
    <row r="58" spans="1:7" ht="31.5" x14ac:dyDescent="0.25">
      <c r="A58" s="35">
        <f>1+A56</f>
        <v>2</v>
      </c>
      <c r="B58" s="2" t="s">
        <v>110</v>
      </c>
      <c r="C58" s="3" t="s">
        <v>17</v>
      </c>
      <c r="D58" s="5" t="s">
        <v>113</v>
      </c>
      <c r="E58" s="8">
        <v>21</v>
      </c>
      <c r="F58" s="64" t="s">
        <v>76</v>
      </c>
      <c r="G58" s="64">
        <f t="shared" si="2"/>
        <v>21</v>
      </c>
    </row>
    <row r="59" spans="1:7" ht="15.75" x14ac:dyDescent="0.25">
      <c r="A59" s="35">
        <f t="shared" ref="A59:A63" si="3">1+A58</f>
        <v>3</v>
      </c>
      <c r="B59" s="2" t="s">
        <v>111</v>
      </c>
      <c r="C59" s="3" t="s">
        <v>17</v>
      </c>
      <c r="D59" s="5" t="s">
        <v>71</v>
      </c>
      <c r="E59" s="64">
        <f>SUM(E60:E62)</f>
        <v>25</v>
      </c>
      <c r="F59" s="64" t="s">
        <v>76</v>
      </c>
      <c r="G59" s="64">
        <f t="shared" si="2"/>
        <v>25</v>
      </c>
    </row>
    <row r="60" spans="1:7" ht="15.75" x14ac:dyDescent="0.25">
      <c r="A60" s="35">
        <f t="shared" si="3"/>
        <v>4</v>
      </c>
      <c r="B60" s="2" t="s">
        <v>77</v>
      </c>
      <c r="C60" s="3" t="s">
        <v>17</v>
      </c>
      <c r="D60" s="5" t="s">
        <v>71</v>
      </c>
      <c r="E60" s="64">
        <v>1</v>
      </c>
      <c r="F60" s="64" t="s">
        <v>76</v>
      </c>
      <c r="G60" s="64">
        <f t="shared" si="2"/>
        <v>1</v>
      </c>
    </row>
    <row r="61" spans="1:7" ht="15.75" x14ac:dyDescent="0.25">
      <c r="A61" s="35">
        <f t="shared" si="3"/>
        <v>5</v>
      </c>
      <c r="B61" s="2" t="s">
        <v>78</v>
      </c>
      <c r="C61" s="3" t="s">
        <v>17</v>
      </c>
      <c r="D61" s="5" t="s">
        <v>71</v>
      </c>
      <c r="E61" s="64">
        <v>20</v>
      </c>
      <c r="F61" s="64" t="s">
        <v>76</v>
      </c>
      <c r="G61" s="64">
        <f t="shared" si="2"/>
        <v>20</v>
      </c>
    </row>
    <row r="62" spans="1:7" ht="34.5" customHeight="1" x14ac:dyDescent="0.25">
      <c r="A62" s="35">
        <f t="shared" si="3"/>
        <v>6</v>
      </c>
      <c r="B62" s="2" t="s">
        <v>79</v>
      </c>
      <c r="C62" s="3" t="s">
        <v>17</v>
      </c>
      <c r="D62" s="5" t="s">
        <v>71</v>
      </c>
      <c r="E62" s="64">
        <v>4</v>
      </c>
      <c r="F62" s="64" t="s">
        <v>76</v>
      </c>
      <c r="G62" s="64">
        <f t="shared" si="2"/>
        <v>4</v>
      </c>
    </row>
    <row r="63" spans="1:7" ht="44.25" customHeight="1" x14ac:dyDescent="0.25">
      <c r="A63" s="35">
        <f t="shared" si="3"/>
        <v>7</v>
      </c>
      <c r="B63" s="2" t="s">
        <v>112</v>
      </c>
      <c r="C63" s="3" t="s">
        <v>18</v>
      </c>
      <c r="D63" s="4" t="s">
        <v>80</v>
      </c>
      <c r="E63" s="6">
        <f>C43</f>
        <v>2698785</v>
      </c>
      <c r="F63" s="64" t="s">
        <v>76</v>
      </c>
      <c r="G63" s="64">
        <f t="shared" si="2"/>
        <v>2698785</v>
      </c>
    </row>
    <row r="64" spans="1:7" ht="15.75" hidden="1" x14ac:dyDescent="0.25">
      <c r="A64" s="35"/>
      <c r="B64" s="2"/>
      <c r="C64" s="3"/>
      <c r="D64" s="4"/>
      <c r="E64" s="64">
        <v>420.7</v>
      </c>
      <c r="F64" s="64" t="s">
        <v>76</v>
      </c>
      <c r="G64" s="64">
        <f t="shared" si="2"/>
        <v>420.7</v>
      </c>
    </row>
    <row r="65" spans="1:7" ht="15.75" hidden="1" x14ac:dyDescent="0.25">
      <c r="A65" s="35"/>
      <c r="B65" s="2"/>
      <c r="C65" s="3"/>
      <c r="D65" s="4"/>
      <c r="E65" s="6">
        <f>C43</f>
        <v>2698785</v>
      </c>
      <c r="F65" s="64" t="s">
        <v>76</v>
      </c>
      <c r="G65" s="64">
        <f t="shared" si="2"/>
        <v>2698785</v>
      </c>
    </row>
    <row r="66" spans="1:7" ht="15.75" hidden="1" x14ac:dyDescent="0.25">
      <c r="A66" s="35"/>
      <c r="B66" s="2"/>
      <c r="C66" s="3"/>
      <c r="D66" s="4"/>
      <c r="E66" s="64">
        <v>0</v>
      </c>
      <c r="F66" s="64" t="s">
        <v>76</v>
      </c>
      <c r="G66" s="64">
        <f t="shared" si="2"/>
        <v>0</v>
      </c>
    </row>
    <row r="67" spans="1:7" ht="15.75" hidden="1" x14ac:dyDescent="0.25">
      <c r="A67" s="35"/>
      <c r="B67" s="40"/>
      <c r="C67" s="64"/>
      <c r="D67" s="41"/>
      <c r="E67" s="64"/>
      <c r="F67" s="64"/>
      <c r="G67" s="64"/>
    </row>
    <row r="68" spans="1:7" ht="15.75" x14ac:dyDescent="0.25">
      <c r="A68" s="39">
        <v>2</v>
      </c>
      <c r="B68" s="39" t="s">
        <v>60</v>
      </c>
      <c r="C68" s="64"/>
      <c r="D68" s="41"/>
      <c r="E68" s="64"/>
      <c r="F68" s="64"/>
      <c r="G68" s="64"/>
    </row>
    <row r="69" spans="1:7" ht="15.75" x14ac:dyDescent="0.25">
      <c r="A69" s="35">
        <v>1</v>
      </c>
      <c r="B69" s="2" t="s">
        <v>114</v>
      </c>
      <c r="C69" s="3" t="s">
        <v>82</v>
      </c>
      <c r="D69" s="4" t="s">
        <v>113</v>
      </c>
      <c r="E69" s="6">
        <f>E70+E71</f>
        <v>15800</v>
      </c>
      <c r="F69" s="64" t="s">
        <v>76</v>
      </c>
      <c r="G69" s="6">
        <f t="shared" ref="G69:G79" si="4">SUM(E69:F69)</f>
        <v>15800</v>
      </c>
    </row>
    <row r="70" spans="1:7" ht="15.75" x14ac:dyDescent="0.25">
      <c r="A70" s="35">
        <v>1.1000000000000001</v>
      </c>
      <c r="B70" s="2" t="s">
        <v>115</v>
      </c>
      <c r="C70" s="3" t="s">
        <v>82</v>
      </c>
      <c r="D70" s="4" t="s">
        <v>84</v>
      </c>
      <c r="E70" s="6">
        <v>184</v>
      </c>
      <c r="F70" s="64" t="s">
        <v>76</v>
      </c>
      <c r="G70" s="6">
        <f t="shared" si="4"/>
        <v>184</v>
      </c>
    </row>
    <row r="71" spans="1:7" ht="15.75" x14ac:dyDescent="0.25">
      <c r="A71" s="35">
        <v>1.2</v>
      </c>
      <c r="B71" s="2" t="s">
        <v>116</v>
      </c>
      <c r="C71" s="3" t="s">
        <v>82</v>
      </c>
      <c r="D71" s="4" t="s">
        <v>84</v>
      </c>
      <c r="E71" s="64">
        <v>15616</v>
      </c>
      <c r="F71" s="64" t="s">
        <v>76</v>
      </c>
      <c r="G71" s="6">
        <f t="shared" si="4"/>
        <v>15616</v>
      </c>
    </row>
    <row r="72" spans="1:7" ht="31.5" x14ac:dyDescent="0.25">
      <c r="A72" s="35">
        <f>A69+1</f>
        <v>2</v>
      </c>
      <c r="B72" s="2" t="s">
        <v>117</v>
      </c>
      <c r="C72" s="3" t="s">
        <v>17</v>
      </c>
      <c r="D72" s="4" t="s">
        <v>84</v>
      </c>
      <c r="E72" s="64">
        <v>154</v>
      </c>
      <c r="F72" s="64" t="s">
        <v>76</v>
      </c>
      <c r="G72" s="6">
        <f t="shared" si="4"/>
        <v>154</v>
      </c>
    </row>
    <row r="73" spans="1:7" ht="15.75" x14ac:dyDescent="0.25">
      <c r="A73" s="35">
        <f t="shared" ref="A73:A79" si="5">A72+1</f>
        <v>3</v>
      </c>
      <c r="B73" s="2" t="s">
        <v>118</v>
      </c>
      <c r="C73" s="3" t="s">
        <v>18</v>
      </c>
      <c r="D73" s="4" t="s">
        <v>120</v>
      </c>
      <c r="E73" s="64" t="s">
        <v>76</v>
      </c>
      <c r="F73" s="6">
        <f>D43</f>
        <v>114124</v>
      </c>
      <c r="G73" s="6">
        <f t="shared" si="4"/>
        <v>114124</v>
      </c>
    </row>
    <row r="74" spans="1:7" ht="15.75" x14ac:dyDescent="0.25">
      <c r="A74" s="35">
        <v>3.1</v>
      </c>
      <c r="B74" s="2" t="s">
        <v>119</v>
      </c>
      <c r="C74" s="3" t="s">
        <v>18</v>
      </c>
      <c r="D74" s="4" t="s">
        <v>120</v>
      </c>
      <c r="E74" s="64" t="s">
        <v>76</v>
      </c>
      <c r="F74" s="64">
        <f>15100-11420</f>
        <v>3680</v>
      </c>
      <c r="G74" s="6">
        <f t="shared" si="4"/>
        <v>3680</v>
      </c>
    </row>
    <row r="75" spans="1:7" ht="18" customHeight="1" x14ac:dyDescent="0.25">
      <c r="A75" s="35">
        <f>A73+1</f>
        <v>4</v>
      </c>
      <c r="B75" s="2" t="s">
        <v>81</v>
      </c>
      <c r="C75" s="3" t="s">
        <v>83</v>
      </c>
      <c r="D75" s="4" t="s">
        <v>121</v>
      </c>
      <c r="E75" s="64" t="s">
        <v>76</v>
      </c>
      <c r="F75" s="6">
        <f>E70</f>
        <v>184</v>
      </c>
      <c r="G75" s="6">
        <f t="shared" si="4"/>
        <v>184</v>
      </c>
    </row>
    <row r="76" spans="1:7" ht="15.75" x14ac:dyDescent="0.25">
      <c r="A76" s="35">
        <f t="shared" si="5"/>
        <v>5</v>
      </c>
      <c r="B76" s="2" t="s">
        <v>132</v>
      </c>
      <c r="C76" s="3" t="s">
        <v>17</v>
      </c>
      <c r="D76" s="41" t="s">
        <v>133</v>
      </c>
      <c r="E76" s="64"/>
      <c r="F76" s="64">
        <f>1+4</f>
        <v>5</v>
      </c>
      <c r="G76" s="64">
        <f>SUM(E76:F76)</f>
        <v>5</v>
      </c>
    </row>
    <row r="77" spans="1:7" ht="15.75" hidden="1" x14ac:dyDescent="0.25">
      <c r="A77" s="35">
        <f t="shared" si="5"/>
        <v>6</v>
      </c>
      <c r="B77" s="2"/>
      <c r="C77" s="3"/>
      <c r="D77" s="4"/>
      <c r="E77" s="6"/>
      <c r="F77" s="64" t="s">
        <v>76</v>
      </c>
      <c r="G77" s="6">
        <f t="shared" si="4"/>
        <v>0</v>
      </c>
    </row>
    <row r="78" spans="1:7" ht="15.75" hidden="1" x14ac:dyDescent="0.25">
      <c r="A78" s="35">
        <f t="shared" si="5"/>
        <v>7</v>
      </c>
      <c r="B78" s="2"/>
      <c r="C78" s="3"/>
      <c r="D78" s="4"/>
      <c r="E78" s="7"/>
      <c r="F78" s="7" t="s">
        <v>76</v>
      </c>
      <c r="G78" s="7">
        <f t="shared" si="4"/>
        <v>0</v>
      </c>
    </row>
    <row r="79" spans="1:7" ht="15.75" hidden="1" x14ac:dyDescent="0.25">
      <c r="A79" s="35">
        <f t="shared" si="5"/>
        <v>8</v>
      </c>
      <c r="B79" s="2"/>
      <c r="C79" s="3"/>
      <c r="D79" s="4"/>
      <c r="E79" s="7"/>
      <c r="F79" s="7" t="s">
        <v>76</v>
      </c>
      <c r="G79" s="7">
        <f t="shared" si="4"/>
        <v>0</v>
      </c>
    </row>
    <row r="80" spans="1:7" ht="15.75" hidden="1" x14ac:dyDescent="0.25">
      <c r="A80" s="9"/>
      <c r="B80" s="9"/>
      <c r="C80" s="64"/>
      <c r="D80" s="64"/>
      <c r="E80" s="64"/>
      <c r="F80" s="64"/>
      <c r="G80" s="64"/>
    </row>
    <row r="81" spans="1:7" ht="15.75" x14ac:dyDescent="0.25">
      <c r="A81" s="39">
        <v>3</v>
      </c>
      <c r="B81" s="39" t="s">
        <v>61</v>
      </c>
      <c r="C81" s="3"/>
      <c r="D81" s="41"/>
      <c r="E81" s="41"/>
      <c r="F81" s="41"/>
      <c r="G81" s="41"/>
    </row>
    <row r="82" spans="1:7" ht="42.75" customHeight="1" x14ac:dyDescent="0.25">
      <c r="A82" s="35">
        <v>1</v>
      </c>
      <c r="B82" s="2" t="s">
        <v>85</v>
      </c>
      <c r="C82" s="3" t="s">
        <v>18</v>
      </c>
      <c r="D82" s="4" t="s">
        <v>124</v>
      </c>
      <c r="E82" s="6" t="s">
        <v>76</v>
      </c>
      <c r="F82" s="6">
        <f>ROUND(F74/F75,2)</f>
        <v>20</v>
      </c>
      <c r="G82" s="6">
        <f t="shared" ref="G82" si="6">ROUND(G74/G75,2)</f>
        <v>20</v>
      </c>
    </row>
    <row r="83" spans="1:7" ht="53.25" customHeight="1" x14ac:dyDescent="0.25">
      <c r="A83" s="35">
        <f>A82+1</f>
        <v>2</v>
      </c>
      <c r="B83" s="2" t="s">
        <v>122</v>
      </c>
      <c r="C83" s="3" t="s">
        <v>18</v>
      </c>
      <c r="D83" s="4" t="s">
        <v>125</v>
      </c>
      <c r="E83" s="42">
        <f>ROUND(C43/E69,2)</f>
        <v>170.81</v>
      </c>
      <c r="F83" s="42" t="s">
        <v>76</v>
      </c>
      <c r="G83" s="42">
        <f>ROUND(C43/E69,2)</f>
        <v>170.81</v>
      </c>
    </row>
    <row r="84" spans="1:7" ht="53.25" customHeight="1" x14ac:dyDescent="0.25">
      <c r="A84" s="35">
        <f t="shared" ref="A84" si="7">A83+1</f>
        <v>3</v>
      </c>
      <c r="B84" s="2" t="s">
        <v>123</v>
      </c>
      <c r="C84" s="3" t="s">
        <v>18</v>
      </c>
      <c r="D84" s="4" t="s">
        <v>126</v>
      </c>
      <c r="E84" s="42">
        <f>ROUND(C43/E72,2)</f>
        <v>17524.580000000002</v>
      </c>
      <c r="F84" s="42" t="s">
        <v>76</v>
      </c>
      <c r="G84" s="42">
        <f>ROUND(C43/E72,2)</f>
        <v>17524.580000000002</v>
      </c>
    </row>
    <row r="85" spans="1:7" ht="51" x14ac:dyDescent="0.25">
      <c r="A85" s="35">
        <v>4</v>
      </c>
      <c r="B85" s="2" t="s">
        <v>134</v>
      </c>
      <c r="C85" s="3" t="s">
        <v>18</v>
      </c>
      <c r="D85" s="4" t="s">
        <v>135</v>
      </c>
      <c r="E85" s="64" t="s">
        <v>76</v>
      </c>
      <c r="F85" s="6">
        <f>ROUND((D42/F76),2)</f>
        <v>13824.8</v>
      </c>
      <c r="G85" s="64"/>
    </row>
    <row r="86" spans="1:7" ht="15.75" x14ac:dyDescent="0.25">
      <c r="A86" s="39">
        <v>4</v>
      </c>
      <c r="B86" s="39" t="s">
        <v>62</v>
      </c>
      <c r="C86" s="64"/>
      <c r="D86" s="64"/>
      <c r="E86" s="64"/>
      <c r="F86" s="64"/>
      <c r="G86" s="64"/>
    </row>
    <row r="87" spans="1:7" ht="78" customHeight="1" x14ac:dyDescent="0.25">
      <c r="A87" s="35">
        <v>1</v>
      </c>
      <c r="B87" s="2" t="s">
        <v>86</v>
      </c>
      <c r="C87" s="64" t="s">
        <v>72</v>
      </c>
      <c r="D87" s="4" t="s">
        <v>130</v>
      </c>
      <c r="E87" s="69">
        <f>ROUND(E69/64900*100-100,2)</f>
        <v>-75.650000000000006</v>
      </c>
      <c r="F87" s="7" t="s">
        <v>76</v>
      </c>
      <c r="G87" s="7">
        <f>ROUND(G69/64900*100-100,2)</f>
        <v>-75.650000000000006</v>
      </c>
    </row>
    <row r="88" spans="1:7" ht="51" x14ac:dyDescent="0.25">
      <c r="A88" s="9">
        <v>2</v>
      </c>
      <c r="B88" s="9" t="s">
        <v>136</v>
      </c>
      <c r="C88" s="64" t="s">
        <v>72</v>
      </c>
      <c r="D88" s="41" t="s">
        <v>137</v>
      </c>
      <c r="E88" s="64" t="s">
        <v>76</v>
      </c>
      <c r="F88" s="64">
        <f>ROUND((касові!B15/'1014060'!D42)*100,2)</f>
        <v>37.61</v>
      </c>
      <c r="G88" s="64">
        <f>F88</f>
        <v>37.61</v>
      </c>
    </row>
    <row r="89" spans="1:7" ht="15.75" x14ac:dyDescent="0.25">
      <c r="A89" s="30"/>
    </row>
    <row r="90" spans="1:7" ht="15.75" x14ac:dyDescent="0.25">
      <c r="A90" s="30"/>
    </row>
    <row r="91" spans="1:7" ht="37.5" x14ac:dyDescent="0.3">
      <c r="A91" s="43"/>
      <c r="B91" s="44" t="s">
        <v>24</v>
      </c>
      <c r="C91" s="13"/>
      <c r="D91" s="45"/>
      <c r="E91" s="46"/>
      <c r="F91" s="76" t="s">
        <v>26</v>
      </c>
      <c r="G91" s="76"/>
    </row>
    <row r="92" spans="1:7" ht="15.75" x14ac:dyDescent="0.25">
      <c r="A92" s="47"/>
      <c r="B92" s="24"/>
      <c r="D92" s="48" t="s">
        <v>6</v>
      </c>
      <c r="F92" s="77" t="s">
        <v>16</v>
      </c>
      <c r="G92" s="77"/>
    </row>
    <row r="93" spans="1:7" ht="15.75" x14ac:dyDescent="0.25">
      <c r="A93" s="79" t="s">
        <v>5</v>
      </c>
      <c r="B93" s="79"/>
      <c r="C93" s="24"/>
      <c r="D93" s="24"/>
    </row>
    <row r="94" spans="1:7" ht="21.75" customHeight="1" x14ac:dyDescent="0.25">
      <c r="B94" s="49" t="s">
        <v>63</v>
      </c>
      <c r="C94" s="50"/>
      <c r="D94" s="24"/>
    </row>
    <row r="95" spans="1:7" ht="15.75" x14ac:dyDescent="0.25">
      <c r="B95" s="51" t="s">
        <v>64</v>
      </c>
      <c r="C95" s="24"/>
      <c r="D95" s="24"/>
    </row>
    <row r="96" spans="1:7" ht="15.75" x14ac:dyDescent="0.25">
      <c r="A96" s="52"/>
      <c r="B96" s="65"/>
      <c r="C96" s="24"/>
      <c r="D96" s="24"/>
    </row>
    <row r="97" spans="1:7" ht="15.75" x14ac:dyDescent="0.25">
      <c r="A97" s="53"/>
      <c r="B97" s="54"/>
      <c r="C97" s="50"/>
      <c r="D97" s="24"/>
    </row>
    <row r="98" spans="1:7" s="58" customFormat="1" ht="18.75" x14ac:dyDescent="0.3">
      <c r="A98" s="55"/>
      <c r="B98" s="56" t="s">
        <v>21</v>
      </c>
      <c r="C98" s="55"/>
      <c r="D98" s="56"/>
      <c r="E98" s="57"/>
      <c r="F98" s="76" t="s">
        <v>22</v>
      </c>
      <c r="G98" s="76"/>
    </row>
    <row r="99" spans="1:7" ht="15.75" x14ac:dyDescent="0.25">
      <c r="B99" s="51" t="s">
        <v>65</v>
      </c>
      <c r="C99" s="24"/>
      <c r="D99" s="48" t="s">
        <v>6</v>
      </c>
      <c r="F99" s="77" t="s">
        <v>16</v>
      </c>
      <c r="G99" s="77"/>
    </row>
    <row r="100" spans="1:7" ht="15.75" x14ac:dyDescent="0.25">
      <c r="B100" s="51"/>
      <c r="C100" s="24"/>
      <c r="D100" s="48"/>
      <c r="F100" s="59"/>
      <c r="G100" s="59"/>
    </row>
    <row r="101" spans="1:7" ht="18.75" x14ac:dyDescent="0.3">
      <c r="A101" s="60"/>
      <c r="B101" s="58" t="s">
        <v>66</v>
      </c>
    </row>
    <row r="102" spans="1:7" x14ac:dyDescent="0.25">
      <c r="B102" s="61" t="s">
        <v>67</v>
      </c>
    </row>
    <row r="103" spans="1:7" ht="18.75" x14ac:dyDescent="0.3">
      <c r="B103" s="62" t="s">
        <v>55</v>
      </c>
    </row>
  </sheetData>
  <mergeCells count="35">
    <mergeCell ref="A11:G11"/>
    <mergeCell ref="A12:G12"/>
    <mergeCell ref="D14:E14"/>
    <mergeCell ref="B24:G24"/>
    <mergeCell ref="B29:G29"/>
    <mergeCell ref="B23:G23"/>
    <mergeCell ref="B25:G25"/>
    <mergeCell ref="B26:G26"/>
    <mergeCell ref="B27:G27"/>
    <mergeCell ref="B28:G28"/>
    <mergeCell ref="E19:F19"/>
    <mergeCell ref="E18:F18"/>
    <mergeCell ref="D17:E17"/>
    <mergeCell ref="D15:E15"/>
    <mergeCell ref="D16:E16"/>
    <mergeCell ref="F1:G3"/>
    <mergeCell ref="E5:G5"/>
    <mergeCell ref="E6:G6"/>
    <mergeCell ref="E7:G7"/>
    <mergeCell ref="E8:G8"/>
    <mergeCell ref="B36:G36"/>
    <mergeCell ref="F98:G98"/>
    <mergeCell ref="F99:G99"/>
    <mergeCell ref="A43:B43"/>
    <mergeCell ref="A50:B50"/>
    <mergeCell ref="B52:G52"/>
    <mergeCell ref="F91:G91"/>
    <mergeCell ref="F92:G92"/>
    <mergeCell ref="A93:B93"/>
    <mergeCell ref="B45:D45"/>
    <mergeCell ref="B32:G32"/>
    <mergeCell ref="B33:G33"/>
    <mergeCell ref="B34:G34"/>
    <mergeCell ref="B35:G35"/>
    <mergeCell ref="B31:G31"/>
  </mergeCells>
  <conditionalFormatting sqref="B64:B66 B77:B79">
    <cfRule type="cellIs" dxfId="11" priority="17" stopIfTrue="1" operator="equal">
      <formula>$G63</formula>
    </cfRule>
  </conditionalFormatting>
  <conditionalFormatting sqref="B87">
    <cfRule type="cellIs" dxfId="10" priority="12" stopIfTrue="1" operator="equal">
      <formula>$G88</formula>
    </cfRule>
  </conditionalFormatting>
  <conditionalFormatting sqref="B56:B58 B61">
    <cfRule type="cellIs" dxfId="9" priority="8" stopIfTrue="1" operator="equal">
      <formula>$G55</formula>
    </cfRule>
  </conditionalFormatting>
  <conditionalFormatting sqref="B60">
    <cfRule type="cellIs" dxfId="8" priority="9" stopIfTrue="1" operator="equal">
      <formula>$G58</formula>
    </cfRule>
  </conditionalFormatting>
  <conditionalFormatting sqref="B59">
    <cfRule type="cellIs" dxfId="7" priority="7" stopIfTrue="1" operator="equal">
      <formula>$G57</formula>
    </cfRule>
  </conditionalFormatting>
  <conditionalFormatting sqref="B62:B63">
    <cfRule type="cellIs" dxfId="6" priority="10" stopIfTrue="1" operator="equal">
      <formula>#REF!</formula>
    </cfRule>
  </conditionalFormatting>
  <conditionalFormatting sqref="B69:B73">
    <cfRule type="cellIs" dxfId="5" priority="5" stopIfTrue="1" operator="equal">
      <formula>$G68</formula>
    </cfRule>
  </conditionalFormatting>
  <conditionalFormatting sqref="B75">
    <cfRule type="cellIs" dxfId="4" priority="6" stopIfTrue="1" operator="equal">
      <formula>$G73</formula>
    </cfRule>
  </conditionalFormatting>
  <conditionalFormatting sqref="B74">
    <cfRule type="cellIs" dxfId="3" priority="4" stopIfTrue="1" operator="equal">
      <formula>$G72</formula>
    </cfRule>
  </conditionalFormatting>
  <conditionalFormatting sqref="B82:B84">
    <cfRule type="cellIs" dxfId="2" priority="3" stopIfTrue="1" operator="equal">
      <formula>$G81</formula>
    </cfRule>
  </conditionalFormatting>
  <conditionalFormatting sqref="B85">
    <cfRule type="cellIs" dxfId="1" priority="2" stopIfTrue="1" operator="equal">
      <formula>$G84</formula>
    </cfRule>
  </conditionalFormatting>
  <conditionalFormatting sqref="B76">
    <cfRule type="cellIs" dxfId="0" priority="1" stopIfTrue="1" operator="equal">
      <formula>$G68</formula>
    </cfRule>
  </conditionalFormatting>
  <pageMargins left="0.39370078740157483" right="0.39370078740157483" top="1.1811023622047243" bottom="0.39370078740157483" header="0.31496062992125984" footer="0.31496062992125984"/>
  <pageSetup paperSize="9" scale="69" orientation="landscape" r:id="rId1"/>
  <rowBreaks count="2" manualBreakCount="2">
    <brk id="36" max="6" man="1"/>
    <brk id="76" max="16383" man="1"/>
  </rowBreak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дані!$A:$A</xm:f>
          </x14:formula1>
          <xm:sqref>A91:B91</xm:sqref>
        </x14:dataValidation>
        <x14:dataValidation type="list" allowBlank="1" showInputMessage="1" showErrorMessage="1">
          <x14:formula1>
            <xm:f>дані!$B:$B</xm:f>
          </x14:formula1>
          <xm:sqref>F91:G91</xm:sqref>
        </x14:dataValidation>
        <x14:dataValidation type="list" allowBlank="1" showInputMessage="1" showErrorMessage="1">
          <x14:formula1>
            <xm:f>дані!$D:$D</xm:f>
          </x14:formula1>
          <xm:sqref>B98</xm:sqref>
        </x14:dataValidation>
        <x14:dataValidation type="list" allowBlank="1" showInputMessage="1" showErrorMessage="1">
          <x14:formula1>
            <xm:f>дані!$E:$E</xm:f>
          </x14:formula1>
          <xm:sqref>F98:G98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workbookViewId="0">
      <selection activeCell="D23" sqref="D23"/>
    </sheetView>
  </sheetViews>
  <sheetFormatPr defaultRowHeight="12.75" x14ac:dyDescent="0.2"/>
  <cols>
    <col min="1" max="1" width="12.5703125" customWidth="1"/>
  </cols>
  <sheetData>
    <row r="1" spans="1:2" x14ac:dyDescent="0.2">
      <c r="A1" s="63"/>
      <c r="B1" s="63" t="s">
        <v>138</v>
      </c>
    </row>
    <row r="2" spans="1:2" x14ac:dyDescent="0.2">
      <c r="A2" s="63" t="s">
        <v>88</v>
      </c>
      <c r="B2" s="63"/>
    </row>
    <row r="3" spans="1:2" x14ac:dyDescent="0.2">
      <c r="A3" s="63" t="s">
        <v>89</v>
      </c>
      <c r="B3" s="63"/>
    </row>
    <row r="4" spans="1:2" x14ac:dyDescent="0.2">
      <c r="A4" s="63" t="s">
        <v>90</v>
      </c>
      <c r="B4" s="63"/>
    </row>
    <row r="5" spans="1:2" x14ac:dyDescent="0.2">
      <c r="A5" s="63" t="s">
        <v>91</v>
      </c>
      <c r="B5" s="63"/>
    </row>
    <row r="6" spans="1:2" x14ac:dyDescent="0.2">
      <c r="A6" s="63" t="s">
        <v>92</v>
      </c>
      <c r="B6" s="63"/>
    </row>
    <row r="7" spans="1:2" x14ac:dyDescent="0.2">
      <c r="A7" s="63" t="s">
        <v>93</v>
      </c>
      <c r="B7" s="63"/>
    </row>
    <row r="8" spans="1:2" x14ac:dyDescent="0.2">
      <c r="A8" s="63" t="s">
        <v>94</v>
      </c>
      <c r="B8" s="63"/>
    </row>
    <row r="9" spans="1:2" x14ac:dyDescent="0.2">
      <c r="A9" s="63" t="s">
        <v>95</v>
      </c>
      <c r="B9" s="63"/>
    </row>
    <row r="10" spans="1:2" x14ac:dyDescent="0.2">
      <c r="A10" s="63" t="s">
        <v>96</v>
      </c>
      <c r="B10" s="63">
        <v>26000</v>
      </c>
    </row>
    <row r="11" spans="1:2" x14ac:dyDescent="0.2">
      <c r="A11" s="63" t="s">
        <v>97</v>
      </c>
      <c r="B11" s="63"/>
    </row>
    <row r="12" spans="1:2" x14ac:dyDescent="0.2">
      <c r="A12" s="63" t="s">
        <v>98</v>
      </c>
      <c r="B12" s="63"/>
    </row>
    <row r="13" spans="1:2" x14ac:dyDescent="0.2">
      <c r="A13" s="63" t="s">
        <v>99</v>
      </c>
      <c r="B13" s="63"/>
    </row>
    <row r="14" spans="1:2" x14ac:dyDescent="0.2">
      <c r="A14" s="63"/>
      <c r="B14" s="63"/>
    </row>
    <row r="15" spans="1:2" x14ac:dyDescent="0.2">
      <c r="A15" s="63" t="s">
        <v>87</v>
      </c>
      <c r="B15" s="63">
        <f>SUM(B1:B13)</f>
        <v>26000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дані</vt:lpstr>
      <vt:lpstr>1014060</vt:lpstr>
      <vt:lpstr>касові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ekonomist</cp:lastModifiedBy>
  <cp:lastPrinted>2020-12-22T14:17:32Z</cp:lastPrinted>
  <dcterms:created xsi:type="dcterms:W3CDTF">2016-08-15T09:54:21Z</dcterms:created>
  <dcterms:modified xsi:type="dcterms:W3CDTF">2020-12-28T08:03:41Z</dcterms:modified>
</cp:coreProperties>
</file>