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45" yWindow="-45" windowWidth="17085" windowHeight="7590" firstSheet="1" activeTab="1"/>
  </bookViews>
  <sheets>
    <sheet name="дані" sheetId="3" state="hidden" r:id="rId1"/>
    <sheet name="1014030" sheetId="4" r:id="rId2"/>
    <sheet name="касові" sheetId="6" r:id="rId3"/>
  </sheets>
  <calcPr calcId="144525"/>
</workbook>
</file>

<file path=xl/calcChain.xml><?xml version="1.0" encoding="utf-8"?>
<calcChain xmlns="http://schemas.openxmlformats.org/spreadsheetml/2006/main">
  <c r="F79" i="4" l="1"/>
  <c r="C41" i="4" l="1"/>
  <c r="F74" i="4" l="1"/>
  <c r="F80" i="4" s="1"/>
  <c r="F69" i="4" l="1"/>
  <c r="E84" i="4" l="1"/>
  <c r="F83" i="4"/>
  <c r="G79" i="4"/>
  <c r="E50" i="4" l="1"/>
  <c r="D50" i="4"/>
  <c r="C50" i="4"/>
  <c r="B14" i="6" l="1"/>
  <c r="F85" i="4" l="1"/>
  <c r="G74" i="4"/>
  <c r="E42" i="4"/>
  <c r="G80" i="4" l="1"/>
  <c r="G64" i="4"/>
  <c r="G65" i="4"/>
  <c r="G66" i="4"/>
  <c r="G67" i="4"/>
  <c r="G68" i="4"/>
  <c r="G69" i="4"/>
  <c r="G70" i="4"/>
  <c r="G71" i="4"/>
  <c r="G72" i="4"/>
  <c r="G73" i="4"/>
  <c r="A64" i="4" l="1"/>
  <c r="A65" i="4" s="1"/>
  <c r="A66" i="4" s="1"/>
  <c r="A67" i="4" s="1"/>
  <c r="A68" i="4" s="1"/>
  <c r="A69" i="4" s="1"/>
  <c r="A70" i="4" s="1"/>
  <c r="A71" i="4" s="1"/>
  <c r="A72" i="4" s="1"/>
  <c r="A73" i="4" s="1"/>
  <c r="A74" i="4" s="1"/>
  <c r="G58" i="4"/>
  <c r="G59" i="4"/>
  <c r="G60" i="4"/>
  <c r="E57" i="4"/>
  <c r="E77" i="4" s="1"/>
  <c r="G57" i="4" l="1"/>
  <c r="G77" i="4" s="1"/>
  <c r="A57" i="4"/>
  <c r="A58" i="4" s="1"/>
  <c r="A59" i="4" s="1"/>
  <c r="A60" i="4" s="1"/>
  <c r="A84" i="4" l="1"/>
  <c r="A85" i="4" s="1"/>
  <c r="G83" i="4"/>
  <c r="G84" i="4"/>
  <c r="G85" i="4"/>
  <c r="A78" i="4"/>
  <c r="A79" i="4" s="1"/>
  <c r="A80" i="4" s="1"/>
  <c r="G63" i="4"/>
  <c r="G82" i="4"/>
  <c r="G56" i="4"/>
  <c r="E41" i="4"/>
  <c r="E43" i="4" s="1"/>
  <c r="G78" i="4" s="1"/>
  <c r="D43" i="4"/>
  <c r="F78" i="4" s="1"/>
  <c r="C43" i="4"/>
  <c r="E78" i="4" s="1"/>
  <c r="C22" i="4" l="1"/>
  <c r="C21" i="4"/>
  <c r="C20" i="4"/>
</calcChain>
</file>

<file path=xl/sharedStrings.xml><?xml version="1.0" encoding="utf-8"?>
<sst xmlns="http://schemas.openxmlformats.org/spreadsheetml/2006/main" count="215" uniqueCount="136">
  <si>
    <t>ЗАТВЕРДЖЕНО</t>
  </si>
  <si>
    <t>Наказ / розпорядчий документ</t>
  </si>
  <si>
    <t>(найменування відповідального виконавця)</t>
  </si>
  <si>
    <t>Джерело інформації</t>
  </si>
  <si>
    <t>Одиниця виміру</t>
  </si>
  <si>
    <t>ПОГОДЖЕНО:</t>
  </si>
  <si>
    <t>(підпис)</t>
  </si>
  <si>
    <t>(найменування головного розпорядника коштів місцевого бюджету)</t>
  </si>
  <si>
    <t>гривень.</t>
  </si>
  <si>
    <t>Завдання</t>
  </si>
  <si>
    <t>Напрями використання бюджетних коштів</t>
  </si>
  <si>
    <t>Усього</t>
  </si>
  <si>
    <t>Загальний фонд</t>
  </si>
  <si>
    <t>Спеціальний фонд</t>
  </si>
  <si>
    <t>Найменування місцевої / регіональної програми</t>
  </si>
  <si>
    <t>Ціль державної політики</t>
  </si>
  <si>
    <t>(ініціали/ініціал, прізвище)</t>
  </si>
  <si>
    <t>од.</t>
  </si>
  <si>
    <t>грн.</t>
  </si>
  <si>
    <t>гривень</t>
  </si>
  <si>
    <t>Управління культури і туризму Ніжинської міської ради</t>
  </si>
  <si>
    <t xml:space="preserve">Начальник  фінансового управління </t>
  </si>
  <si>
    <t>Л.В. Писаренко</t>
  </si>
  <si>
    <t>А.В.Купрій</t>
  </si>
  <si>
    <t xml:space="preserve">Начальник управління культури і туризму  Ніжинської міської ради         </t>
  </si>
  <si>
    <t xml:space="preserve">Заступник начальника управління культури і туризму  Ніжинської міської ради         </t>
  </si>
  <si>
    <t>Т.Ф.Бассак</t>
  </si>
  <si>
    <t>ЗАТВЕРДЖЕНО
Наказ Міністерства фінансів України 
26 серпня 2014 року № 836
(у редакції наказу Міністерства фінансів України від  29 грудня 2018 року № 1209)</t>
  </si>
  <si>
    <t>Паспорт</t>
  </si>
  <si>
    <t xml:space="preserve">1. </t>
  </si>
  <si>
    <t>(код Типової відомчої класифікації видатків та кредитування місцевого бюджету)</t>
  </si>
  <si>
    <t>(код за ЄДРПОУ)</t>
  </si>
  <si>
    <t xml:space="preserve">2. </t>
  </si>
  <si>
    <t>(код Типової відомчої класифікації видатків та кредитування місцевого бюджету та номер в системі головного розпорядника коштів місцевого бюджету)</t>
  </si>
  <si>
    <t xml:space="preserve">3. </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</si>
  <si>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</si>
  <si>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</si>
  <si>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</si>
  <si>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</si>
  <si>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</si>
  <si>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4.</t>
  </si>
  <si>
    <t>5.</t>
  </si>
  <si>
    <t>6.</t>
  </si>
  <si>
    <t>Цілі державної політики, на досягнення яких спрямована реалізація бюджетної програми</t>
  </si>
  <si>
    <t>N з/п</t>
  </si>
  <si>
    <t>7.</t>
  </si>
  <si>
    <t>8.</t>
  </si>
  <si>
    <t>Завдання бюджетної програми</t>
  </si>
  <si>
    <t>9.</t>
  </si>
  <si>
    <t>10.</t>
  </si>
  <si>
    <t>Перелік місцевих / регіональних програм, що виконуються у складі бюджетної програми:</t>
  </si>
  <si>
    <t>(грн)</t>
  </si>
  <si>
    <t>11.</t>
  </si>
  <si>
    <t>Результативні показники бюджетної програми:</t>
  </si>
  <si>
    <t>Показник</t>
  </si>
  <si>
    <t>М. П.</t>
  </si>
  <si>
    <t>бюджетної програми місцевого бюджету на 2020  рік</t>
  </si>
  <si>
    <t>Обсяг бюджетних призначень / бюджетних асигнувань -</t>
  </si>
  <si>
    <t xml:space="preserve">Підстави для виконання бюджетної програми: </t>
  </si>
  <si>
    <t>ЗАТРАТ</t>
  </si>
  <si>
    <t>ПРОДУКТУ</t>
  </si>
  <si>
    <t>ЕФЕКТИВНОСТІ</t>
  </si>
  <si>
    <t>ЯКОСТІ</t>
  </si>
  <si>
    <t>Фінансове управління Ніжинської міської ради</t>
  </si>
  <si>
    <t>(назва місцевого фінансового органу)</t>
  </si>
  <si>
    <t>(керівник місцевого фінансового органу /
заступник керівника місцевого фінансового
органу)</t>
  </si>
  <si>
    <t>__________________________________2020 р.</t>
  </si>
  <si>
    <t>(дата погодження)</t>
  </si>
  <si>
    <t>Заступник начальника  фінансового управління - начальник бюджетного відділу Ніжинської міської ради</t>
  </si>
  <si>
    <t>М.Б. Фурса</t>
  </si>
  <si>
    <t>Мережа</t>
  </si>
  <si>
    <t>Штатний розпис</t>
  </si>
  <si>
    <t>відс.</t>
  </si>
  <si>
    <t>4030</t>
  </si>
  <si>
    <t>0824</t>
  </si>
  <si>
    <t>Забезпечення діяльності бібліотек</t>
  </si>
  <si>
    <t>Основою бібліотечної справи є реалізація прав громадян на бібліотечне обслуговування, загальної доступності до інформації та культурних цінностей, що збираються, зберігаються, надаються в тимчасове користування бібліотеками</t>
  </si>
  <si>
    <r>
      <t xml:space="preserve">Мета бюджетної програми   </t>
    </r>
    <r>
      <rPr>
        <b/>
        <u/>
        <sz val="11"/>
        <color theme="1"/>
        <rFont val="Times New Roman"/>
        <family val="1"/>
        <charset val="204"/>
      </rPr>
      <t>Забезпечення прав громадян на бібліотечне обслуговування, загальну доступність до інформації та культурних цінностей, що збираються, зберігаються, надаються в тимчасове користування бібліотеками</t>
    </r>
  </si>
  <si>
    <t>Забезпечення доступності для громадян документів та інформації, створення умов для повного задоволення духовних потреб громадян, сприяння професійному та освітньому розвитку громадян, комплектування та зберігання бібліотечних фондів, їх облік, контроль за ними</t>
  </si>
  <si>
    <t xml:space="preserve">гривень, </t>
  </si>
  <si>
    <t>у тому числі загального фонду -</t>
  </si>
  <si>
    <t xml:space="preserve"> та спеціального фонду -</t>
  </si>
  <si>
    <t>Кількість установ (бібліотек),</t>
  </si>
  <si>
    <t>Середнє число окладів (ставок) - усього</t>
  </si>
  <si>
    <t>середнє число окладів (ставок) керівних працівників</t>
  </si>
  <si>
    <t>середнє число окладів (ставок) спеціалістів</t>
  </si>
  <si>
    <t xml:space="preserve">середнє число окладів (ставок) обслуговуючого та технічного персоналу </t>
  </si>
  <si>
    <t>Число читачів</t>
  </si>
  <si>
    <t>Бібліотечний фонд</t>
  </si>
  <si>
    <t>Бібліотечний фонд, в т.ч. книги</t>
  </si>
  <si>
    <t>Поповнення бібліотечного фонду</t>
  </si>
  <si>
    <t>Поповнення бібліотечного фонду, в т. ч. книги</t>
  </si>
  <si>
    <t>Списання бібліотечного фонду</t>
  </si>
  <si>
    <t>Списання бібліотечного фонду, в т. ч. книги</t>
  </si>
  <si>
    <t>Кількість книговидач</t>
  </si>
  <si>
    <t>тис.чол.</t>
  </si>
  <si>
    <t>тис. примірників</t>
  </si>
  <si>
    <t>тис.грн.</t>
  </si>
  <si>
    <t>Форма №6 НК</t>
  </si>
  <si>
    <t>-</t>
  </si>
  <si>
    <t>Кількість книговидач на одного працівника (ставку),</t>
  </si>
  <si>
    <t>Середні затрати на обслуговування одного читача</t>
  </si>
  <si>
    <t>Кількість книговидач/Середнє число окладів (ставок) - усього</t>
  </si>
  <si>
    <t>Кошторис без кредиторської заборгованості/ Число читачів</t>
  </si>
  <si>
    <t>Поповнення бібліотечного фонду (тис. грн.) /Поповнення бібліотечного фонду(тис прим.)</t>
  </si>
  <si>
    <t>Динаміка поповнення бібліотечного фонду в плановому періоді відповідно до фактичного показника попереднього періоду</t>
  </si>
  <si>
    <t>Динаміка збільшення кількості книговидач у плановому періоді відповідно до фактичного показника попереднього періоду</t>
  </si>
  <si>
    <t>Придбання предметів довгострокового використання</t>
  </si>
  <si>
    <t>Кількість предметів довгострокового використання</t>
  </si>
  <si>
    <t>Середня вартість одиниці предметів довгострокового користування</t>
  </si>
  <si>
    <t>Відсоток виконання плану з придбання предметів довгострокового використання</t>
  </si>
  <si>
    <t>Касові видатки на звітний період/плановий обсяг видатків на звітний період *100</t>
  </si>
  <si>
    <t>Обсяг видатків на зазначені цілі/кількість предметів довгострокового використання</t>
  </si>
  <si>
    <t>на 01.01.21</t>
  </si>
  <si>
    <t>Потреба</t>
  </si>
  <si>
    <t>січень</t>
  </si>
  <si>
    <t>лютий</t>
  </si>
  <si>
    <t>березень</t>
  </si>
  <si>
    <t>квітень</t>
  </si>
  <si>
    <t>травень</t>
  </si>
  <si>
    <t>червень</t>
  </si>
  <si>
    <t>липень</t>
  </si>
  <si>
    <t>серпень</t>
  </si>
  <si>
    <t>вересень</t>
  </si>
  <si>
    <t>жовтень</t>
  </si>
  <si>
    <t>листопад</t>
  </si>
  <si>
    <t>грудень</t>
  </si>
  <si>
    <t>Міська програма забезпечення пожежної безпеки Ніжинської міської об’єднаної   територіальної громади на 2020 рік</t>
  </si>
  <si>
    <t xml:space="preserve">(найменування головного розпорядника коштів місцевого бюджету)          </t>
  </si>
  <si>
    <t xml:space="preserve">  </t>
  </si>
  <si>
    <t>Середні витрати на придбання одного примірника бібліотечного фонду</t>
  </si>
  <si>
    <t>(Поповнення бібліотечного фонду (тис. прим.) відповідного року/ фактичний показник минулого року 90,13)*100-100</t>
  </si>
  <si>
    <t>(Кількість книговидач відповідного року/ фактичний показник минулого року (397880)*100-100 (-0,1)</t>
  </si>
  <si>
    <t>Конституція України, Бюджетний Кодекс України, Закон України "Про бібліотеки і бібліотечну справу", Закон України "Про інформацію", Указ Президента "Про невідкладні заходи щодо розвитку бібліотек України",  Наказ МФУ від 26.08.2014 р. № 836 «Про деякі питання запровадження ПЦМ, складання та виконання місцевих бюджетів», Рішення Ніжинської міської ради 7 скликання від 24.12.2019 року № 7-65/2019, Рішення Ніжинської міської ради 7 скликання від 24.12.2019 року № 8-65/2019, Рiшення Ніжинської  міської ради 7 скликання вiд 26.02.2020 року №18-68/2020, Рiшення Нiжинської мiської ради 7 скликання  № 1-78/2020   вiд 18.09.2020 року, Рiшення Нiжинської мiської ради 7 скликання  № 1-81/2020   вiд 22.10.2020 року, Рiшення Нiжинської мiської ради 8 скликання  № 2-2/2020   вiд 27.11.2020 року, Рішення Ніжинської міської ради 8 скликання від 15.12.2020 року № 5-3/2020.</t>
  </si>
  <si>
    <t>24.12.2020р.</t>
  </si>
  <si>
    <t>№   ___154_________</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</si>
</sst>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0" x14ac:knownFonts="1">
    <font>
      <sz val="10"/>
      <name val="Arial Cyr"/>
      <charset val="204"/>
    </font>
    <font>
      <sz val="11"/>
      <color theme="1"/>
      <name val="Times New Roman"/>
      <family val="1"/>
      <charset val="204"/>
    </font>
    <font>
      <sz val="8"/>
      <color theme="1"/>
      <name val="Times New Roman"/>
      <family val="1"/>
      <charset val="204"/>
    </font>
    <font>
      <sz val="12"/>
      <color rgb="FF000000"/>
      <name val="Times New Roman"/>
      <family val="1"/>
      <charset val="204"/>
    </font>
    <font>
      <sz val="8"/>
      <color rgb="FF000000"/>
      <name val="Times New Roman"/>
      <family val="1"/>
      <charset val="204"/>
    </font>
    <font>
      <b/>
      <sz val="12"/>
      <color rgb="FF000000"/>
      <name val="Times New Roman"/>
      <family val="1"/>
      <charset val="204"/>
    </font>
    <font>
      <b/>
      <sz val="11"/>
      <color theme="1"/>
      <name val="Times New Roman"/>
      <family val="1"/>
      <charset val="204"/>
    </font>
    <font>
      <sz val="9"/>
      <color theme="1"/>
      <name val="Times New Roman"/>
      <family val="1"/>
      <charset val="204"/>
    </font>
    <font>
      <b/>
      <sz val="7.5"/>
      <color rgb="FF000000"/>
      <name val="Times New Roman"/>
      <family val="1"/>
      <charset val="204"/>
    </font>
    <font>
      <sz val="16"/>
      <color theme="1"/>
      <name val="Times New Roman"/>
      <family val="1"/>
      <charset val="204"/>
    </font>
    <font>
      <sz val="14"/>
      <color rgb="FF000000"/>
      <name val="Times New Roman"/>
      <family val="1"/>
      <charset val="204"/>
    </font>
    <font>
      <b/>
      <sz val="16"/>
      <color rgb="FF000000"/>
      <name val="Times New Roman"/>
      <family val="1"/>
      <charset val="204"/>
    </font>
    <font>
      <sz val="12"/>
      <color theme="1"/>
      <name val="Times New Roman"/>
      <family val="1"/>
      <charset val="204"/>
    </font>
    <font>
      <sz val="14"/>
      <color theme="1"/>
      <name val="Times New Roman"/>
      <family val="1"/>
      <charset val="204"/>
    </font>
    <font>
      <b/>
      <u/>
      <sz val="11"/>
      <color theme="1"/>
      <name val="Times New Roman"/>
      <family val="1"/>
      <charset val="204"/>
    </font>
    <font>
      <b/>
      <sz val="14"/>
      <color theme="1"/>
      <name val="Times New Roman"/>
      <family val="1"/>
      <charset val="204"/>
    </font>
    <font>
      <b/>
      <sz val="14"/>
      <color rgb="FF000000"/>
      <name val="Times New Roman"/>
      <family val="1"/>
      <charset val="204"/>
    </font>
    <font>
      <sz val="10"/>
      <color rgb="FF000000"/>
      <name val="Times New Roman"/>
      <family val="1"/>
      <charset val="204"/>
    </font>
    <font>
      <sz val="10"/>
      <name val="Times New Roman"/>
      <family val="1"/>
      <charset val="204"/>
    </font>
    <font>
      <sz val="12"/>
      <name val="Times New Roman"/>
      <family val="1"/>
      <charset val="204"/>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8">
    <xf numFmtId="0" fontId="0" fillId="0" borderId="0" xfId="0"/>
    <xf numFmtId="0" fontId="0" fillId="0" borderId="0" xfId="0" applyAlignment="1">
      <alignment wrapText="1"/>
    </xf>
    <xf numFmtId="0" fontId="19" fillId="0" borderId="4" xfId="0" applyNumberFormat="1" applyFont="1" applyFill="1" applyBorder="1" applyAlignment="1">
      <alignment vertical="top" wrapText="1"/>
    </xf>
    <xf numFmtId="0" fontId="19" fillId="0" borderId="4" xfId="0" applyNumberFormat="1" applyFont="1" applyFill="1" applyBorder="1" applyAlignment="1">
      <alignment horizontal="center" vertical="center" wrapText="1"/>
    </xf>
    <xf numFmtId="49" fontId="19" fillId="0" borderId="4" xfId="0" applyNumberFormat="1" applyFont="1" applyFill="1" applyBorder="1" applyAlignment="1">
      <alignment vertical="top" wrapText="1"/>
    </xf>
    <xf numFmtId="0" fontId="18" fillId="0" borderId="4" xfId="0" applyNumberFormat="1" applyFont="1" applyFill="1" applyBorder="1" applyAlignment="1">
      <alignment horizontal="center" vertical="top" wrapText="1"/>
    </xf>
    <xf numFmtId="0" fontId="0" fillId="0" borderId="0" xfId="0" applyAlignment="1">
      <alignment horizontal="right"/>
    </xf>
    <xf numFmtId="0" fontId="3" fillId="0" borderId="2" xfId="0" applyNumberFormat="1" applyFont="1" applyFill="1" applyBorder="1" applyAlignment="1">
      <alignment horizontal="center" vertical="center" wrapText="1"/>
    </xf>
    <xf numFmtId="165" fontId="3" fillId="0" borderId="2" xfId="0" applyNumberFormat="1"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0" fontId="1" fillId="0" borderId="0" xfId="0" applyFont="1" applyFill="1"/>
    <xf numFmtId="0" fontId="3" fillId="0" borderId="0" xfId="0" applyFont="1" applyFill="1" applyAlignment="1">
      <alignment vertical="center" wrapText="1"/>
    </xf>
    <xf numFmtId="0" fontId="10" fillId="0" borderId="1" xfId="0" applyFont="1" applyFill="1" applyBorder="1" applyAlignment="1">
      <alignment horizontal="right" vertical="center" wrapText="1"/>
    </xf>
    <xf numFmtId="0" fontId="10" fillId="0" borderId="0" xfId="0" applyFont="1" applyFill="1" applyAlignment="1">
      <alignment vertical="center" wrapText="1"/>
    </xf>
    <xf numFmtId="0" fontId="6" fillId="0" borderId="1" xfId="0" applyFont="1" applyFill="1" applyBorder="1" applyAlignment="1">
      <alignment vertical="center" wrapText="1"/>
    </xf>
    <xf numFmtId="0" fontId="6" fillId="0" borderId="0" xfId="0" applyFont="1" applyFill="1" applyBorder="1" applyAlignment="1">
      <alignment vertical="center" wrapText="1"/>
    </xf>
    <xf numFmtId="0" fontId="7" fillId="0" borderId="3" xfId="0" applyFont="1" applyFill="1" applyBorder="1" applyAlignment="1">
      <alignment vertical="top" wrapText="1"/>
    </xf>
    <xf numFmtId="0" fontId="2" fillId="0" borderId="3"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wrapText="1"/>
    </xf>
    <xf numFmtId="0" fontId="6" fillId="0" borderId="1" xfId="0" applyFont="1" applyFill="1" applyBorder="1" applyAlignment="1">
      <alignment vertical="top" wrapText="1"/>
    </xf>
    <xf numFmtId="0" fontId="6" fillId="0" borderId="1" xfId="0" applyFont="1" applyFill="1" applyBorder="1" applyAlignment="1">
      <alignment horizontal="center" vertical="top" wrapText="1"/>
    </xf>
    <xf numFmtId="0" fontId="6" fillId="0" borderId="0" xfId="0" applyFont="1" applyFill="1" applyBorder="1" applyAlignment="1">
      <alignment vertical="top" wrapText="1"/>
    </xf>
    <xf numFmtId="0" fontId="2" fillId="0" borderId="3" xfId="0" applyFont="1" applyFill="1" applyBorder="1" applyAlignment="1">
      <alignment vertical="top" wrapText="1"/>
    </xf>
    <xf numFmtId="0" fontId="6" fillId="0" borderId="0" xfId="0" applyFont="1" applyFill="1" applyBorder="1" applyAlignment="1">
      <alignment wrapText="1"/>
    </xf>
    <xf numFmtId="49" fontId="15" fillId="0" borderId="1" xfId="0" applyNumberFormat="1" applyFont="1" applyFill="1" applyBorder="1" applyAlignment="1">
      <alignment horizontal="center" wrapText="1"/>
    </xf>
    <xf numFmtId="49" fontId="6" fillId="0" borderId="1" xfId="0" applyNumberFormat="1" applyFont="1" applyFill="1" applyBorder="1" applyAlignment="1">
      <alignment horizontal="center" wrapText="1"/>
    </xf>
    <xf numFmtId="0" fontId="6" fillId="0" borderId="0" xfId="0" applyFont="1" applyFill="1" applyBorder="1" applyAlignment="1">
      <alignment horizontal="center" wrapText="1"/>
    </xf>
    <xf numFmtId="0" fontId="1" fillId="0" borderId="0" xfId="0" applyFont="1" applyFill="1" applyBorder="1"/>
    <xf numFmtId="0" fontId="3" fillId="0" borderId="0" xfId="0" applyFont="1" applyFill="1" applyAlignment="1">
      <alignment horizontal="center" vertical="center" wrapText="1"/>
    </xf>
    <xf numFmtId="0" fontId="12" fillId="0" borderId="0" xfId="0" applyFont="1" applyFill="1" applyBorder="1" applyAlignment="1">
      <alignment horizontal="right" vertical="top" wrapText="1"/>
    </xf>
    <xf numFmtId="3" fontId="15" fillId="0" borderId="1" xfId="0" applyNumberFormat="1" applyFont="1" applyFill="1" applyBorder="1" applyAlignment="1">
      <alignment horizontal="center" vertical="top" wrapText="1"/>
    </xf>
    <xf numFmtId="0" fontId="12" fillId="0" borderId="0" xfId="0" applyFont="1" applyFill="1" applyBorder="1" applyAlignment="1">
      <alignment vertical="top" wrapText="1"/>
    </xf>
    <xf numFmtId="0" fontId="12" fillId="0" borderId="0" xfId="0" applyFont="1" applyFill="1" applyBorder="1" applyAlignment="1">
      <alignment horizontal="center" vertical="top" wrapText="1"/>
    </xf>
    <xf numFmtId="3" fontId="15" fillId="0" borderId="5" xfId="0" applyNumberFormat="1" applyFont="1" applyFill="1" applyBorder="1" applyAlignment="1">
      <alignment horizontal="center" vertical="top" wrapText="1"/>
    </xf>
    <xf numFmtId="0" fontId="3" fillId="0" borderId="0" xfId="0" applyFont="1" applyFill="1"/>
    <xf numFmtId="0" fontId="3" fillId="0" borderId="0" xfId="0" applyFont="1" applyFill="1" applyAlignment="1">
      <alignment horizontal="center" wrapText="1"/>
    </xf>
    <xf numFmtId="0" fontId="1" fillId="0" borderId="0" xfId="0" applyFont="1" applyFill="1" applyAlignment="1">
      <alignment wrapText="1"/>
    </xf>
    <xf numFmtId="0" fontId="3" fillId="0" borderId="0" xfId="0" applyFont="1" applyFill="1" applyAlignment="1">
      <alignment horizontal="left" vertical="center"/>
    </xf>
    <xf numFmtId="0" fontId="1" fillId="0" borderId="0" xfId="0" applyFont="1" applyFill="1" applyAlignment="1">
      <alignment horizontal="right"/>
    </xf>
    <xf numFmtId="0" fontId="3" fillId="0" borderId="2" xfId="0" applyFont="1" applyFill="1" applyBorder="1" applyAlignment="1">
      <alignment horizontal="right" vertical="center" wrapText="1"/>
    </xf>
    <xf numFmtId="0" fontId="3" fillId="0" borderId="2" xfId="0" applyFont="1" applyFill="1" applyBorder="1" applyAlignment="1">
      <alignment horizontal="left" vertical="center" wrapText="1"/>
    </xf>
    <xf numFmtId="3" fontId="5" fillId="0" borderId="2" xfId="0" applyNumberFormat="1" applyFont="1" applyFill="1" applyBorder="1" applyAlignment="1">
      <alignment horizontal="center" vertical="center" wrapText="1"/>
    </xf>
    <xf numFmtId="0" fontId="3" fillId="0" borderId="2" xfId="0" applyFont="1" applyFill="1" applyBorder="1" applyAlignment="1">
      <alignment vertical="center" wrapText="1"/>
    </xf>
    <xf numFmtId="0" fontId="5"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19" fillId="0" borderId="2" xfId="0" applyFont="1" applyFill="1" applyBorder="1" applyAlignment="1">
      <alignment horizontal="center" vertical="center" wrapText="1"/>
    </xf>
    <xf numFmtId="0" fontId="3" fillId="0" borderId="2" xfId="0" applyFont="1" applyFill="1" applyBorder="1" applyAlignment="1">
      <alignment horizontal="right" vertical="top" wrapText="1"/>
    </xf>
    <xf numFmtId="164" fontId="19" fillId="0" borderId="2" xfId="0" applyNumberFormat="1" applyFont="1" applyFill="1" applyBorder="1" applyAlignment="1">
      <alignment horizontal="center" vertical="center" wrapText="1"/>
    </xf>
    <xf numFmtId="0" fontId="5" fillId="0" borderId="0" xfId="0" applyFont="1" applyFill="1" applyAlignment="1">
      <alignment vertical="center" wrapText="1"/>
    </xf>
    <xf numFmtId="0" fontId="10" fillId="0" borderId="1" xfId="0" applyFont="1" applyFill="1" applyBorder="1" applyAlignment="1">
      <alignment wrapText="1"/>
    </xf>
    <xf numFmtId="0" fontId="3" fillId="0" borderId="1" xfId="0" applyFont="1" applyFill="1" applyBorder="1" applyAlignment="1">
      <alignment vertical="center" wrapText="1"/>
    </xf>
    <xf numFmtId="0" fontId="1" fillId="0" borderId="0" xfId="0" applyFont="1" applyFill="1" applyBorder="1" applyAlignment="1"/>
    <xf numFmtId="0" fontId="1" fillId="0" borderId="0" xfId="0" applyFont="1" applyFill="1" applyAlignment="1">
      <alignment vertical="center" wrapText="1"/>
    </xf>
    <xf numFmtId="0" fontId="4" fillId="0" borderId="0" xfId="0" applyFont="1" applyFill="1" applyAlignment="1">
      <alignment horizontal="center" vertical="top" wrapText="1"/>
    </xf>
    <xf numFmtId="0" fontId="10" fillId="0" borderId="1" xfId="0" applyFont="1" applyFill="1" applyBorder="1" applyAlignment="1">
      <alignment horizontal="left" vertical="center"/>
    </xf>
    <xf numFmtId="0" fontId="3" fillId="0" borderId="0" xfId="0" applyFont="1" applyFill="1" applyBorder="1" applyAlignment="1">
      <alignment horizontal="center" vertical="center" wrapText="1"/>
    </xf>
    <xf numFmtId="0" fontId="4" fillId="0" borderId="0" xfId="0" applyFont="1" applyFill="1" applyAlignment="1">
      <alignment horizontal="center" vertical="center"/>
    </xf>
    <xf numFmtId="0" fontId="17" fillId="0" borderId="0" xfId="0" applyFont="1" applyFill="1" applyAlignment="1">
      <alignment horizontal="left" vertical="center"/>
    </xf>
    <xf numFmtId="0" fontId="17"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10" fillId="0" borderId="0" xfId="0" applyFont="1" applyFill="1" applyBorder="1" applyAlignment="1">
      <alignment vertical="center" wrapText="1"/>
    </xf>
    <xf numFmtId="0" fontId="10" fillId="0" borderId="1" xfId="0" applyFont="1" applyFill="1" applyBorder="1" applyAlignment="1">
      <alignment vertical="center" wrapText="1"/>
    </xf>
    <xf numFmtId="0" fontId="13" fillId="0" borderId="0" xfId="0" applyFont="1" applyFill="1" applyBorder="1" applyAlignment="1"/>
    <xf numFmtId="0" fontId="13" fillId="0" borderId="0" xfId="0" applyFont="1" applyFill="1"/>
    <xf numFmtId="0" fontId="4" fillId="0" borderId="0" xfId="0" applyFont="1" applyFill="1" applyBorder="1" applyAlignment="1">
      <alignment horizontal="center" vertical="top" wrapText="1"/>
    </xf>
    <xf numFmtId="0" fontId="8" fillId="0" borderId="0" xfId="0" applyFont="1" applyFill="1" applyAlignment="1">
      <alignment vertical="center"/>
    </xf>
    <xf numFmtId="0" fontId="2" fillId="0" borderId="0" xfId="0" applyFont="1" applyFill="1" applyAlignment="1">
      <alignment horizontal="center"/>
    </xf>
    <xf numFmtId="0" fontId="16" fillId="0" borderId="0" xfId="0" applyFont="1" applyFill="1"/>
    <xf numFmtId="0" fontId="3" fillId="0" borderId="2" xfId="0" applyFont="1" applyFill="1" applyBorder="1" applyAlignment="1">
      <alignment horizontal="center" vertical="center" wrapText="1"/>
    </xf>
    <xf numFmtId="0" fontId="3"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2" fillId="0" borderId="3" xfId="0" applyFont="1" applyFill="1" applyBorder="1" applyAlignment="1">
      <alignment horizontal="center" vertical="top" wrapText="1"/>
    </xf>
    <xf numFmtId="0" fontId="6" fillId="0" borderId="1" xfId="0" applyFont="1" applyFill="1" applyBorder="1" applyAlignment="1">
      <alignment horizontal="center" wrapText="1"/>
    </xf>
    <xf numFmtId="2" fontId="3" fillId="0" borderId="2" xfId="0" applyNumberFormat="1" applyFont="1" applyFill="1" applyBorder="1" applyAlignment="1">
      <alignment horizontal="center" vertical="center" wrapText="1"/>
    </xf>
    <xf numFmtId="0" fontId="19" fillId="0" borderId="2" xfId="0" applyNumberFormat="1" applyFont="1" applyFill="1" applyBorder="1" applyAlignment="1">
      <alignment horizontal="center" vertical="center" wrapText="1"/>
    </xf>
    <xf numFmtId="0" fontId="3" fillId="0" borderId="0" xfId="0" applyFont="1" applyFill="1" applyAlignment="1">
      <alignment horizontal="left"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1" fillId="0" borderId="0" xfId="0" applyFont="1" applyFill="1" applyAlignment="1">
      <alignment horizontal="left" wrapText="1"/>
    </xf>
    <xf numFmtId="0" fontId="13" fillId="0" borderId="1" xfId="0" applyFont="1" applyFill="1" applyBorder="1" applyAlignment="1">
      <alignment horizontal="center"/>
    </xf>
    <xf numFmtId="0" fontId="4" fillId="0" borderId="3" xfId="0" applyFont="1" applyFill="1" applyBorder="1" applyAlignment="1">
      <alignment horizontal="center" vertical="top" wrapText="1"/>
    </xf>
    <xf numFmtId="0" fontId="3" fillId="0" borderId="0" xfId="0" applyFont="1" applyFill="1" applyAlignment="1">
      <alignment horizontal="left" vertical="center" wrapText="1"/>
    </xf>
    <xf numFmtId="0" fontId="5" fillId="0" borderId="0" xfId="0" applyFont="1" applyFill="1" applyAlignment="1">
      <alignment horizontal="left" vertical="center" wrapText="1"/>
    </xf>
    <xf numFmtId="0" fontId="2" fillId="0" borderId="0" xfId="0" applyFont="1" applyFill="1" applyAlignment="1">
      <alignment horizontal="left" vertical="top" wrapText="1"/>
    </xf>
    <xf numFmtId="0" fontId="2" fillId="0" borderId="0" xfId="0" applyFont="1" applyFill="1" applyAlignment="1">
      <alignment horizontal="left" vertical="top"/>
    </xf>
    <xf numFmtId="0" fontId="9" fillId="0" borderId="1" xfId="0" applyFont="1" applyFill="1" applyBorder="1" applyAlignment="1">
      <alignment horizontal="left" wrapText="1"/>
    </xf>
    <xf numFmtId="0" fontId="1" fillId="0" borderId="0" xfId="0" applyFont="1" applyFill="1" applyBorder="1" applyAlignment="1">
      <alignment horizontal="center"/>
    </xf>
    <xf numFmtId="0" fontId="11" fillId="0" borderId="0" xfId="0" applyFont="1" applyFill="1" applyAlignment="1">
      <alignment horizontal="center" vertical="center"/>
    </xf>
    <xf numFmtId="0" fontId="16" fillId="0" borderId="0" xfId="0" applyFont="1" applyFill="1" applyAlignment="1">
      <alignment horizontal="center" vertical="center"/>
    </xf>
    <xf numFmtId="0" fontId="6" fillId="0" borderId="1" xfId="0" applyFont="1" applyFill="1" applyBorder="1" applyAlignment="1">
      <alignment horizontal="center" vertical="center" wrapText="1"/>
    </xf>
    <xf numFmtId="0" fontId="5" fillId="0" borderId="0" xfId="0" applyFont="1" applyFill="1" applyAlignment="1">
      <alignment horizontal="justify" vertical="top" wrapText="1"/>
    </xf>
    <xf numFmtId="0" fontId="2" fillId="0" borderId="3" xfId="0" applyFont="1" applyFill="1" applyBorder="1" applyAlignment="1">
      <alignment horizontal="center" vertical="top" wrapText="1"/>
    </xf>
    <xf numFmtId="0" fontId="7" fillId="0" borderId="3" xfId="0" applyFont="1" applyFill="1" applyBorder="1" applyAlignment="1">
      <alignment horizontal="center" vertical="top" wrapText="1"/>
    </xf>
    <xf numFmtId="0" fontId="6" fillId="0" borderId="1" xfId="0" applyFont="1" applyFill="1" applyBorder="1" applyAlignment="1">
      <alignment horizontal="center" wrapText="1"/>
    </xf>
  </cellXfs>
  <cellStyles count="1">
    <cellStyle name="Обычный" xfId="0" builtinId="0"/>
  </cellStyles>
  <dxfs count="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workbookViewId="0">
      <selection activeCell="A23" sqref="A23"/>
    </sheetView>
  </sheetViews>
  <sheetFormatPr defaultRowHeight="12.75" x14ac:dyDescent="0.2"/>
  <cols>
    <col min="1" max="1" width="70.7109375" customWidth="1"/>
    <col min="2" max="2" width="15.140625" customWidth="1"/>
    <col min="4" max="4" width="37.7109375" style="1" customWidth="1"/>
    <col min="5" max="5" width="20" customWidth="1"/>
  </cols>
  <sheetData>
    <row r="1" spans="1:5" x14ac:dyDescent="0.2">
      <c r="A1" t="s">
        <v>24</v>
      </c>
      <c r="B1" t="s">
        <v>26</v>
      </c>
      <c r="D1" s="1" t="s">
        <v>21</v>
      </c>
      <c r="E1" t="s">
        <v>22</v>
      </c>
    </row>
    <row r="3" spans="1:5" ht="38.25" x14ac:dyDescent="0.2">
      <c r="A3" t="s">
        <v>25</v>
      </c>
      <c r="B3" t="s">
        <v>23</v>
      </c>
      <c r="D3" s="1" t="s">
        <v>68</v>
      </c>
      <c r="E3" t="s">
        <v>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tabSelected="1" view="pageBreakPreview" zoomScale="60" zoomScaleNormal="80" workbookViewId="0">
      <selection activeCell="F10" sqref="F10"/>
    </sheetView>
  </sheetViews>
  <sheetFormatPr defaultColWidth="21.5703125" defaultRowHeight="15" x14ac:dyDescent="0.25"/>
  <cols>
    <col min="1" max="1" width="6.5703125" style="10" customWidth="1"/>
    <col min="2" max="2" width="79.7109375" style="10" customWidth="1"/>
    <col min="3" max="3" width="19" style="10" customWidth="1"/>
    <col min="4" max="4" width="30.28515625" style="10" customWidth="1"/>
    <col min="5" max="5" width="32.85546875" style="10" customWidth="1"/>
    <col min="6" max="6" width="28.5703125" style="10" customWidth="1"/>
    <col min="7" max="7" width="21.5703125" style="10"/>
    <col min="8" max="31" width="10.28515625" style="10" customWidth="1"/>
    <col min="32" max="249" width="21.5703125" style="10"/>
    <col min="250" max="250" width="6.5703125" style="10" customWidth="1"/>
    <col min="251" max="256" width="21.5703125" style="10"/>
    <col min="257" max="287" width="10.28515625" style="10" customWidth="1"/>
    <col min="288" max="505" width="21.5703125" style="10"/>
    <col min="506" max="506" width="6.5703125" style="10" customWidth="1"/>
    <col min="507" max="512" width="21.5703125" style="10"/>
    <col min="513" max="543" width="10.28515625" style="10" customWidth="1"/>
    <col min="544" max="761" width="21.5703125" style="10"/>
    <col min="762" max="762" width="6.5703125" style="10" customWidth="1"/>
    <col min="763" max="768" width="21.5703125" style="10"/>
    <col min="769" max="799" width="10.28515625" style="10" customWidth="1"/>
    <col min="800" max="1017" width="21.5703125" style="10"/>
    <col min="1018" max="1018" width="6.5703125" style="10" customWidth="1"/>
    <col min="1019" max="1024" width="21.5703125" style="10"/>
    <col min="1025" max="1055" width="10.28515625" style="10" customWidth="1"/>
    <col min="1056" max="1273" width="21.5703125" style="10"/>
    <col min="1274" max="1274" width="6.5703125" style="10" customWidth="1"/>
    <col min="1275" max="1280" width="21.5703125" style="10"/>
    <col min="1281" max="1311" width="10.28515625" style="10" customWidth="1"/>
    <col min="1312" max="1529" width="21.5703125" style="10"/>
    <col min="1530" max="1530" width="6.5703125" style="10" customWidth="1"/>
    <col min="1531" max="1536" width="21.5703125" style="10"/>
    <col min="1537" max="1567" width="10.28515625" style="10" customWidth="1"/>
    <col min="1568" max="1785" width="21.5703125" style="10"/>
    <col min="1786" max="1786" width="6.5703125" style="10" customWidth="1"/>
    <col min="1787" max="1792" width="21.5703125" style="10"/>
    <col min="1793" max="1823" width="10.28515625" style="10" customWidth="1"/>
    <col min="1824" max="2041" width="21.5703125" style="10"/>
    <col min="2042" max="2042" width="6.5703125" style="10" customWidth="1"/>
    <col min="2043" max="2048" width="21.5703125" style="10"/>
    <col min="2049" max="2079" width="10.28515625" style="10" customWidth="1"/>
    <col min="2080" max="2297" width="21.5703125" style="10"/>
    <col min="2298" max="2298" width="6.5703125" style="10" customWidth="1"/>
    <col min="2299" max="2304" width="21.5703125" style="10"/>
    <col min="2305" max="2335" width="10.28515625" style="10" customWidth="1"/>
    <col min="2336" max="2553" width="21.5703125" style="10"/>
    <col min="2554" max="2554" width="6.5703125" style="10" customWidth="1"/>
    <col min="2555" max="2560" width="21.5703125" style="10"/>
    <col min="2561" max="2591" width="10.28515625" style="10" customWidth="1"/>
    <col min="2592" max="2809" width="21.5703125" style="10"/>
    <col min="2810" max="2810" width="6.5703125" style="10" customWidth="1"/>
    <col min="2811" max="2816" width="21.5703125" style="10"/>
    <col min="2817" max="2847" width="10.28515625" style="10" customWidth="1"/>
    <col min="2848" max="3065" width="21.5703125" style="10"/>
    <col min="3066" max="3066" width="6.5703125" style="10" customWidth="1"/>
    <col min="3067" max="3072" width="21.5703125" style="10"/>
    <col min="3073" max="3103" width="10.28515625" style="10" customWidth="1"/>
    <col min="3104" max="3321" width="21.5703125" style="10"/>
    <col min="3322" max="3322" width="6.5703125" style="10" customWidth="1"/>
    <col min="3323" max="3328" width="21.5703125" style="10"/>
    <col min="3329" max="3359" width="10.28515625" style="10" customWidth="1"/>
    <col min="3360" max="3577" width="21.5703125" style="10"/>
    <col min="3578" max="3578" width="6.5703125" style="10" customWidth="1"/>
    <col min="3579" max="3584" width="21.5703125" style="10"/>
    <col min="3585" max="3615" width="10.28515625" style="10" customWidth="1"/>
    <col min="3616" max="3833" width="21.5703125" style="10"/>
    <col min="3834" max="3834" width="6.5703125" style="10" customWidth="1"/>
    <col min="3835" max="3840" width="21.5703125" style="10"/>
    <col min="3841" max="3871" width="10.28515625" style="10" customWidth="1"/>
    <col min="3872" max="4089" width="21.5703125" style="10"/>
    <col min="4090" max="4090" width="6.5703125" style="10" customWidth="1"/>
    <col min="4091" max="4096" width="21.5703125" style="10"/>
    <col min="4097" max="4127" width="10.28515625" style="10" customWidth="1"/>
    <col min="4128" max="4345" width="21.5703125" style="10"/>
    <col min="4346" max="4346" width="6.5703125" style="10" customWidth="1"/>
    <col min="4347" max="4352" width="21.5703125" style="10"/>
    <col min="4353" max="4383" width="10.28515625" style="10" customWidth="1"/>
    <col min="4384" max="4601" width="21.5703125" style="10"/>
    <col min="4602" max="4602" width="6.5703125" style="10" customWidth="1"/>
    <col min="4603" max="4608" width="21.5703125" style="10"/>
    <col min="4609" max="4639" width="10.28515625" style="10" customWidth="1"/>
    <col min="4640" max="4857" width="21.5703125" style="10"/>
    <col min="4858" max="4858" width="6.5703125" style="10" customWidth="1"/>
    <col min="4859" max="4864" width="21.5703125" style="10"/>
    <col min="4865" max="4895" width="10.28515625" style="10" customWidth="1"/>
    <col min="4896" max="5113" width="21.5703125" style="10"/>
    <col min="5114" max="5114" width="6.5703125" style="10" customWidth="1"/>
    <col min="5115" max="5120" width="21.5703125" style="10"/>
    <col min="5121" max="5151" width="10.28515625" style="10" customWidth="1"/>
    <col min="5152" max="5369" width="21.5703125" style="10"/>
    <col min="5370" max="5370" width="6.5703125" style="10" customWidth="1"/>
    <col min="5371" max="5376" width="21.5703125" style="10"/>
    <col min="5377" max="5407" width="10.28515625" style="10" customWidth="1"/>
    <col min="5408" max="5625" width="21.5703125" style="10"/>
    <col min="5626" max="5626" width="6.5703125" style="10" customWidth="1"/>
    <col min="5627" max="5632" width="21.5703125" style="10"/>
    <col min="5633" max="5663" width="10.28515625" style="10" customWidth="1"/>
    <col min="5664" max="5881" width="21.5703125" style="10"/>
    <col min="5882" max="5882" width="6.5703125" style="10" customWidth="1"/>
    <col min="5883" max="5888" width="21.5703125" style="10"/>
    <col min="5889" max="5919" width="10.28515625" style="10" customWidth="1"/>
    <col min="5920" max="6137" width="21.5703125" style="10"/>
    <col min="6138" max="6138" width="6.5703125" style="10" customWidth="1"/>
    <col min="6139" max="6144" width="21.5703125" style="10"/>
    <col min="6145" max="6175" width="10.28515625" style="10" customWidth="1"/>
    <col min="6176" max="6393" width="21.5703125" style="10"/>
    <col min="6394" max="6394" width="6.5703125" style="10" customWidth="1"/>
    <col min="6395" max="6400" width="21.5703125" style="10"/>
    <col min="6401" max="6431" width="10.28515625" style="10" customWidth="1"/>
    <col min="6432" max="6649" width="21.5703125" style="10"/>
    <col min="6650" max="6650" width="6.5703125" style="10" customWidth="1"/>
    <col min="6651" max="6656" width="21.5703125" style="10"/>
    <col min="6657" max="6687" width="10.28515625" style="10" customWidth="1"/>
    <col min="6688" max="6905" width="21.5703125" style="10"/>
    <col min="6906" max="6906" width="6.5703125" style="10" customWidth="1"/>
    <col min="6907" max="6912" width="21.5703125" style="10"/>
    <col min="6913" max="6943" width="10.28515625" style="10" customWidth="1"/>
    <col min="6944" max="7161" width="21.5703125" style="10"/>
    <col min="7162" max="7162" width="6.5703125" style="10" customWidth="1"/>
    <col min="7163" max="7168" width="21.5703125" style="10"/>
    <col min="7169" max="7199" width="10.28515625" style="10" customWidth="1"/>
    <col min="7200" max="7417" width="21.5703125" style="10"/>
    <col min="7418" max="7418" width="6.5703125" style="10" customWidth="1"/>
    <col min="7419" max="7424" width="21.5703125" style="10"/>
    <col min="7425" max="7455" width="10.28515625" style="10" customWidth="1"/>
    <col min="7456" max="7673" width="21.5703125" style="10"/>
    <col min="7674" max="7674" width="6.5703125" style="10" customWidth="1"/>
    <col min="7675" max="7680" width="21.5703125" style="10"/>
    <col min="7681" max="7711" width="10.28515625" style="10" customWidth="1"/>
    <col min="7712" max="7929" width="21.5703125" style="10"/>
    <col min="7930" max="7930" width="6.5703125" style="10" customWidth="1"/>
    <col min="7931" max="7936" width="21.5703125" style="10"/>
    <col min="7937" max="7967" width="10.28515625" style="10" customWidth="1"/>
    <col min="7968" max="8185" width="21.5703125" style="10"/>
    <col min="8186" max="8186" width="6.5703125" style="10" customWidth="1"/>
    <col min="8187" max="8192" width="21.5703125" style="10"/>
    <col min="8193" max="8223" width="10.28515625" style="10" customWidth="1"/>
    <col min="8224" max="8441" width="21.5703125" style="10"/>
    <col min="8442" max="8442" width="6.5703125" style="10" customWidth="1"/>
    <col min="8443" max="8448" width="21.5703125" style="10"/>
    <col min="8449" max="8479" width="10.28515625" style="10" customWidth="1"/>
    <col min="8480" max="8697" width="21.5703125" style="10"/>
    <col min="8698" max="8698" width="6.5703125" style="10" customWidth="1"/>
    <col min="8699" max="8704" width="21.5703125" style="10"/>
    <col min="8705" max="8735" width="10.28515625" style="10" customWidth="1"/>
    <col min="8736" max="8953" width="21.5703125" style="10"/>
    <col min="8954" max="8954" width="6.5703125" style="10" customWidth="1"/>
    <col min="8955" max="8960" width="21.5703125" style="10"/>
    <col min="8961" max="8991" width="10.28515625" style="10" customWidth="1"/>
    <col min="8992" max="9209" width="21.5703125" style="10"/>
    <col min="9210" max="9210" width="6.5703125" style="10" customWidth="1"/>
    <col min="9211" max="9216" width="21.5703125" style="10"/>
    <col min="9217" max="9247" width="10.28515625" style="10" customWidth="1"/>
    <col min="9248" max="9465" width="21.5703125" style="10"/>
    <col min="9466" max="9466" width="6.5703125" style="10" customWidth="1"/>
    <col min="9467" max="9472" width="21.5703125" style="10"/>
    <col min="9473" max="9503" width="10.28515625" style="10" customWidth="1"/>
    <col min="9504" max="9721" width="21.5703125" style="10"/>
    <col min="9722" max="9722" width="6.5703125" style="10" customWidth="1"/>
    <col min="9723" max="9728" width="21.5703125" style="10"/>
    <col min="9729" max="9759" width="10.28515625" style="10" customWidth="1"/>
    <col min="9760" max="9977" width="21.5703125" style="10"/>
    <col min="9978" max="9978" width="6.5703125" style="10" customWidth="1"/>
    <col min="9979" max="9984" width="21.5703125" style="10"/>
    <col min="9985" max="10015" width="10.28515625" style="10" customWidth="1"/>
    <col min="10016" max="10233" width="21.5703125" style="10"/>
    <col min="10234" max="10234" width="6.5703125" style="10" customWidth="1"/>
    <col min="10235" max="10240" width="21.5703125" style="10"/>
    <col min="10241" max="10271" width="10.28515625" style="10" customWidth="1"/>
    <col min="10272" max="10489" width="21.5703125" style="10"/>
    <col min="10490" max="10490" width="6.5703125" style="10" customWidth="1"/>
    <col min="10491" max="10496" width="21.5703125" style="10"/>
    <col min="10497" max="10527" width="10.28515625" style="10" customWidth="1"/>
    <col min="10528" max="10745" width="21.5703125" style="10"/>
    <col min="10746" max="10746" width="6.5703125" style="10" customWidth="1"/>
    <col min="10747" max="10752" width="21.5703125" style="10"/>
    <col min="10753" max="10783" width="10.28515625" style="10" customWidth="1"/>
    <col min="10784" max="11001" width="21.5703125" style="10"/>
    <col min="11002" max="11002" width="6.5703125" style="10" customWidth="1"/>
    <col min="11003" max="11008" width="21.5703125" style="10"/>
    <col min="11009" max="11039" width="10.28515625" style="10" customWidth="1"/>
    <col min="11040" max="11257" width="21.5703125" style="10"/>
    <col min="11258" max="11258" width="6.5703125" style="10" customWidth="1"/>
    <col min="11259" max="11264" width="21.5703125" style="10"/>
    <col min="11265" max="11295" width="10.28515625" style="10" customWidth="1"/>
    <col min="11296" max="11513" width="21.5703125" style="10"/>
    <col min="11514" max="11514" width="6.5703125" style="10" customWidth="1"/>
    <col min="11515" max="11520" width="21.5703125" style="10"/>
    <col min="11521" max="11551" width="10.28515625" style="10" customWidth="1"/>
    <col min="11552" max="11769" width="21.5703125" style="10"/>
    <col min="11770" max="11770" width="6.5703125" style="10" customWidth="1"/>
    <col min="11771" max="11776" width="21.5703125" style="10"/>
    <col min="11777" max="11807" width="10.28515625" style="10" customWidth="1"/>
    <col min="11808" max="12025" width="21.5703125" style="10"/>
    <col min="12026" max="12026" width="6.5703125" style="10" customWidth="1"/>
    <col min="12027" max="12032" width="21.5703125" style="10"/>
    <col min="12033" max="12063" width="10.28515625" style="10" customWidth="1"/>
    <col min="12064" max="12281" width="21.5703125" style="10"/>
    <col min="12282" max="12282" width="6.5703125" style="10" customWidth="1"/>
    <col min="12283" max="12288" width="21.5703125" style="10"/>
    <col min="12289" max="12319" width="10.28515625" style="10" customWidth="1"/>
    <col min="12320" max="12537" width="21.5703125" style="10"/>
    <col min="12538" max="12538" width="6.5703125" style="10" customWidth="1"/>
    <col min="12539" max="12544" width="21.5703125" style="10"/>
    <col min="12545" max="12575" width="10.28515625" style="10" customWidth="1"/>
    <col min="12576" max="12793" width="21.5703125" style="10"/>
    <col min="12794" max="12794" width="6.5703125" style="10" customWidth="1"/>
    <col min="12795" max="12800" width="21.5703125" style="10"/>
    <col min="12801" max="12831" width="10.28515625" style="10" customWidth="1"/>
    <col min="12832" max="13049" width="21.5703125" style="10"/>
    <col min="13050" max="13050" width="6.5703125" style="10" customWidth="1"/>
    <col min="13051" max="13056" width="21.5703125" style="10"/>
    <col min="13057" max="13087" width="10.28515625" style="10" customWidth="1"/>
    <col min="13088" max="13305" width="21.5703125" style="10"/>
    <col min="13306" max="13306" width="6.5703125" style="10" customWidth="1"/>
    <col min="13307" max="13312" width="21.5703125" style="10"/>
    <col min="13313" max="13343" width="10.28515625" style="10" customWidth="1"/>
    <col min="13344" max="13561" width="21.5703125" style="10"/>
    <col min="13562" max="13562" width="6.5703125" style="10" customWidth="1"/>
    <col min="13563" max="13568" width="21.5703125" style="10"/>
    <col min="13569" max="13599" width="10.28515625" style="10" customWidth="1"/>
    <col min="13600" max="13817" width="21.5703125" style="10"/>
    <col min="13818" max="13818" width="6.5703125" style="10" customWidth="1"/>
    <col min="13819" max="13824" width="21.5703125" style="10"/>
    <col min="13825" max="13855" width="10.28515625" style="10" customWidth="1"/>
    <col min="13856" max="14073" width="21.5703125" style="10"/>
    <col min="14074" max="14074" width="6.5703125" style="10" customWidth="1"/>
    <col min="14075" max="14080" width="21.5703125" style="10"/>
    <col min="14081" max="14111" width="10.28515625" style="10" customWidth="1"/>
    <col min="14112" max="14329" width="21.5703125" style="10"/>
    <col min="14330" max="14330" width="6.5703125" style="10" customWidth="1"/>
    <col min="14331" max="14336" width="21.5703125" style="10"/>
    <col min="14337" max="14367" width="10.28515625" style="10" customWidth="1"/>
    <col min="14368" max="14585" width="21.5703125" style="10"/>
    <col min="14586" max="14586" width="6.5703125" style="10" customWidth="1"/>
    <col min="14587" max="14592" width="21.5703125" style="10"/>
    <col min="14593" max="14623" width="10.28515625" style="10" customWidth="1"/>
    <col min="14624" max="14841" width="21.5703125" style="10"/>
    <col min="14842" max="14842" width="6.5703125" style="10" customWidth="1"/>
    <col min="14843" max="14848" width="21.5703125" style="10"/>
    <col min="14849" max="14879" width="10.28515625" style="10" customWidth="1"/>
    <col min="14880" max="15097" width="21.5703125" style="10"/>
    <col min="15098" max="15098" width="6.5703125" style="10" customWidth="1"/>
    <col min="15099" max="15104" width="21.5703125" style="10"/>
    <col min="15105" max="15135" width="10.28515625" style="10" customWidth="1"/>
    <col min="15136" max="15353" width="21.5703125" style="10"/>
    <col min="15354" max="15354" width="6.5703125" style="10" customWidth="1"/>
    <col min="15355" max="15360" width="21.5703125" style="10"/>
    <col min="15361" max="15391" width="10.28515625" style="10" customWidth="1"/>
    <col min="15392" max="15609" width="21.5703125" style="10"/>
    <col min="15610" max="15610" width="6.5703125" style="10" customWidth="1"/>
    <col min="15611" max="15616" width="21.5703125" style="10"/>
    <col min="15617" max="15647" width="10.28515625" style="10" customWidth="1"/>
    <col min="15648" max="15865" width="21.5703125" style="10"/>
    <col min="15866" max="15866" width="6.5703125" style="10" customWidth="1"/>
    <col min="15867" max="15872" width="21.5703125" style="10"/>
    <col min="15873" max="15903" width="10.28515625" style="10" customWidth="1"/>
    <col min="15904" max="16121" width="21.5703125" style="10"/>
    <col min="16122" max="16122" width="6.5703125" style="10" customWidth="1"/>
    <col min="16123" max="16128" width="21.5703125" style="10"/>
    <col min="16129" max="16159" width="10.28515625" style="10" customWidth="1"/>
    <col min="16160" max="16384" width="21.5703125" style="10"/>
  </cols>
  <sheetData>
    <row r="1" spans="1:9" x14ac:dyDescent="0.25">
      <c r="F1" s="87" t="s">
        <v>27</v>
      </c>
      <c r="G1" s="88"/>
    </row>
    <row r="2" spans="1:9" x14ac:dyDescent="0.25">
      <c r="F2" s="88"/>
      <c r="G2" s="88"/>
    </row>
    <row r="3" spans="1:9" ht="32.25" customHeight="1" x14ac:dyDescent="0.25">
      <c r="F3" s="88"/>
      <c r="G3" s="88"/>
    </row>
    <row r="4" spans="1:9" ht="15.75" x14ac:dyDescent="0.25">
      <c r="A4" s="11"/>
      <c r="E4" s="11" t="s">
        <v>0</v>
      </c>
    </row>
    <row r="5" spans="1:9" ht="15.75" customHeight="1" x14ac:dyDescent="0.25">
      <c r="A5" s="11"/>
      <c r="E5" s="77" t="s">
        <v>1</v>
      </c>
      <c r="F5" s="77"/>
      <c r="G5" s="77"/>
    </row>
    <row r="6" spans="1:9" ht="42.75" customHeight="1" x14ac:dyDescent="0.3">
      <c r="A6" s="11"/>
      <c r="B6" s="11"/>
      <c r="E6" s="89" t="s">
        <v>20</v>
      </c>
      <c r="F6" s="89"/>
      <c r="G6" s="89"/>
    </row>
    <row r="7" spans="1:9" ht="15" customHeight="1" x14ac:dyDescent="0.25">
      <c r="A7" s="11"/>
      <c r="E7" s="84" t="s">
        <v>7</v>
      </c>
      <c r="F7" s="84"/>
      <c r="G7" s="84"/>
    </row>
    <row r="8" spans="1:9" ht="15.75" x14ac:dyDescent="0.25">
      <c r="A8" s="11"/>
      <c r="B8" s="11"/>
      <c r="E8" s="90"/>
      <c r="F8" s="90"/>
      <c r="G8" s="90"/>
    </row>
    <row r="9" spans="1:9" ht="18.75" x14ac:dyDescent="0.25">
      <c r="A9" s="11"/>
      <c r="E9" s="12" t="s">
        <v>134</v>
      </c>
      <c r="F9" s="13" t="s">
        <v>135</v>
      </c>
      <c r="G9" s="11"/>
    </row>
    <row r="11" spans="1:9" ht="20.25" x14ac:dyDescent="0.25">
      <c r="A11" s="91" t="s">
        <v>28</v>
      </c>
      <c r="B11" s="91"/>
      <c r="C11" s="91"/>
      <c r="D11" s="91"/>
      <c r="E11" s="91"/>
      <c r="F11" s="91"/>
      <c r="G11" s="91"/>
    </row>
    <row r="12" spans="1:9" ht="18.75" x14ac:dyDescent="0.25">
      <c r="A12" s="92" t="s">
        <v>56</v>
      </c>
      <c r="B12" s="92"/>
      <c r="C12" s="92"/>
      <c r="D12" s="92"/>
      <c r="E12" s="92"/>
      <c r="F12" s="92"/>
      <c r="G12" s="92"/>
    </row>
    <row r="14" spans="1:9" x14ac:dyDescent="0.25">
      <c r="A14" s="14" t="s">
        <v>29</v>
      </c>
      <c r="B14" s="72">
        <v>1000000</v>
      </c>
      <c r="C14" s="14"/>
      <c r="D14" s="93" t="s">
        <v>20</v>
      </c>
      <c r="E14" s="93"/>
      <c r="F14" s="14"/>
      <c r="G14" s="72">
        <v>35281134</v>
      </c>
      <c r="H14" s="15"/>
      <c r="I14" s="15"/>
    </row>
    <row r="15" spans="1:9" ht="15" customHeight="1" x14ac:dyDescent="0.25">
      <c r="B15" s="73" t="s">
        <v>30</v>
      </c>
      <c r="D15" s="96" t="s">
        <v>128</v>
      </c>
      <c r="E15" s="96"/>
      <c r="F15" s="16"/>
      <c r="G15" s="17" t="s">
        <v>31</v>
      </c>
      <c r="H15" s="18"/>
      <c r="I15" s="19"/>
    </row>
    <row r="16" spans="1:9" x14ac:dyDescent="0.25">
      <c r="A16" s="20" t="s">
        <v>32</v>
      </c>
      <c r="B16" s="21">
        <v>1010000</v>
      </c>
      <c r="C16" s="20"/>
      <c r="D16" s="93" t="s">
        <v>20</v>
      </c>
      <c r="E16" s="93"/>
      <c r="F16" s="20"/>
      <c r="G16" s="21">
        <v>35281134</v>
      </c>
      <c r="H16" s="22"/>
      <c r="I16" s="22"/>
    </row>
    <row r="17" spans="1:9" ht="19.5" customHeight="1" x14ac:dyDescent="0.25">
      <c r="B17" s="73" t="s">
        <v>33</v>
      </c>
      <c r="C17" s="23" t="s">
        <v>129</v>
      </c>
      <c r="D17" s="95" t="s">
        <v>2</v>
      </c>
      <c r="E17" s="95"/>
      <c r="F17" s="23"/>
      <c r="G17" s="17" t="s">
        <v>31</v>
      </c>
      <c r="H17" s="18"/>
      <c r="I17" s="19"/>
    </row>
    <row r="18" spans="1:9" ht="33.75" customHeight="1" x14ac:dyDescent="0.3">
      <c r="A18" s="24" t="s">
        <v>34</v>
      </c>
      <c r="B18" s="74">
        <v>1014030</v>
      </c>
      <c r="C18" s="25" t="s">
        <v>73</v>
      </c>
      <c r="D18" s="26" t="s">
        <v>74</v>
      </c>
      <c r="E18" s="97" t="s">
        <v>75</v>
      </c>
      <c r="F18" s="97"/>
      <c r="G18" s="74">
        <v>25538000000</v>
      </c>
      <c r="H18" s="27"/>
      <c r="I18" s="24"/>
    </row>
    <row r="19" spans="1:9" ht="45.75" customHeight="1" x14ac:dyDescent="0.25">
      <c r="B19" s="19" t="s">
        <v>35</v>
      </c>
      <c r="C19" s="73" t="s">
        <v>36</v>
      </c>
      <c r="D19" s="73" t="s">
        <v>37</v>
      </c>
      <c r="E19" s="95" t="s">
        <v>38</v>
      </c>
      <c r="F19" s="95"/>
      <c r="G19" s="73" t="s">
        <v>39</v>
      </c>
      <c r="H19" s="28"/>
      <c r="I19" s="19"/>
    </row>
    <row r="20" spans="1:9" ht="18.75" x14ac:dyDescent="0.25">
      <c r="A20" s="29" t="s">
        <v>40</v>
      </c>
      <c r="B20" s="30" t="s">
        <v>57</v>
      </c>
      <c r="C20" s="31">
        <f>E43</f>
        <v>3752350</v>
      </c>
      <c r="D20" s="32" t="s">
        <v>79</v>
      </c>
      <c r="E20" s="33"/>
      <c r="F20" s="33"/>
      <c r="G20" s="33"/>
      <c r="H20" s="28"/>
      <c r="I20" s="19"/>
    </row>
    <row r="21" spans="1:9" ht="18.75" x14ac:dyDescent="0.25">
      <c r="A21" s="29"/>
      <c r="B21" s="30" t="s">
        <v>80</v>
      </c>
      <c r="C21" s="34">
        <f>C43</f>
        <v>3701350</v>
      </c>
      <c r="D21" s="32" t="s">
        <v>19</v>
      </c>
      <c r="E21" s="33"/>
      <c r="F21" s="33"/>
      <c r="G21" s="33"/>
      <c r="H21" s="28"/>
      <c r="I21" s="19"/>
    </row>
    <row r="22" spans="1:9" ht="18.75" x14ac:dyDescent="0.25">
      <c r="A22" s="29"/>
      <c r="B22" s="30" t="s">
        <v>81</v>
      </c>
      <c r="C22" s="34">
        <f>D43</f>
        <v>51000</v>
      </c>
      <c r="D22" s="32" t="s">
        <v>8</v>
      </c>
      <c r="E22" s="33"/>
      <c r="F22" s="33"/>
      <c r="G22" s="33"/>
      <c r="H22" s="28"/>
      <c r="I22" s="19"/>
    </row>
    <row r="23" spans="1:9" ht="27" customHeight="1" x14ac:dyDescent="0.25">
      <c r="A23" s="29" t="s">
        <v>41</v>
      </c>
      <c r="B23" s="85" t="s">
        <v>58</v>
      </c>
      <c r="C23" s="85"/>
      <c r="D23" s="85"/>
      <c r="E23" s="85"/>
      <c r="F23" s="85"/>
      <c r="G23" s="85"/>
    </row>
    <row r="24" spans="1:9" ht="84.75" customHeight="1" x14ac:dyDescent="0.25">
      <c r="A24" s="29"/>
      <c r="B24" s="94" t="s">
        <v>133</v>
      </c>
      <c r="C24" s="94"/>
      <c r="D24" s="94"/>
      <c r="E24" s="94"/>
      <c r="F24" s="94"/>
      <c r="G24" s="94"/>
    </row>
    <row r="25" spans="1:9" ht="27" customHeight="1" x14ac:dyDescent="0.25">
      <c r="A25" s="29" t="s">
        <v>42</v>
      </c>
      <c r="B25" s="85" t="s">
        <v>43</v>
      </c>
      <c r="C25" s="85"/>
      <c r="D25" s="85"/>
      <c r="E25" s="85"/>
      <c r="F25" s="85"/>
      <c r="G25" s="85"/>
    </row>
    <row r="26" spans="1:9" ht="15.75" x14ac:dyDescent="0.25">
      <c r="A26" s="70" t="s">
        <v>44</v>
      </c>
      <c r="B26" s="78" t="s">
        <v>15</v>
      </c>
      <c r="C26" s="78"/>
      <c r="D26" s="78"/>
      <c r="E26" s="78"/>
      <c r="F26" s="78"/>
      <c r="G26" s="78"/>
    </row>
    <row r="27" spans="1:9" ht="30.75" customHeight="1" x14ac:dyDescent="0.25">
      <c r="A27" s="70">
        <v>1</v>
      </c>
      <c r="B27" s="79" t="s">
        <v>76</v>
      </c>
      <c r="C27" s="80"/>
      <c r="D27" s="80"/>
      <c r="E27" s="80"/>
      <c r="F27" s="80"/>
      <c r="G27" s="81"/>
    </row>
    <row r="28" spans="1:9" ht="15.75" hidden="1" x14ac:dyDescent="0.25">
      <c r="A28" s="70"/>
      <c r="B28" s="78"/>
      <c r="C28" s="78"/>
      <c r="D28" s="78"/>
      <c r="E28" s="78"/>
      <c r="F28" s="78"/>
      <c r="G28" s="78"/>
    </row>
    <row r="29" spans="1:9" ht="15.75" hidden="1" x14ac:dyDescent="0.25">
      <c r="A29" s="70"/>
      <c r="B29" s="78"/>
      <c r="C29" s="78"/>
      <c r="D29" s="78"/>
      <c r="E29" s="78"/>
      <c r="F29" s="78"/>
      <c r="G29" s="78"/>
    </row>
    <row r="30" spans="1:9" ht="15.75" x14ac:dyDescent="0.25">
      <c r="A30" s="35"/>
    </row>
    <row r="31" spans="1:9" s="37" customFormat="1" ht="27.75" customHeight="1" x14ac:dyDescent="0.25">
      <c r="A31" s="36" t="s">
        <v>45</v>
      </c>
      <c r="B31" s="82" t="s">
        <v>77</v>
      </c>
      <c r="C31" s="82"/>
      <c r="D31" s="82"/>
      <c r="E31" s="82"/>
      <c r="F31" s="82"/>
      <c r="G31" s="82"/>
    </row>
    <row r="32" spans="1:9" ht="27.75" customHeight="1" x14ac:dyDescent="0.25">
      <c r="A32" s="36" t="s">
        <v>46</v>
      </c>
      <c r="B32" s="77" t="s">
        <v>47</v>
      </c>
      <c r="C32" s="77"/>
      <c r="D32" s="77"/>
      <c r="E32" s="77"/>
      <c r="F32" s="77"/>
      <c r="G32" s="77"/>
    </row>
    <row r="33" spans="1:7" ht="15.75" x14ac:dyDescent="0.25">
      <c r="A33" s="70" t="s">
        <v>44</v>
      </c>
      <c r="B33" s="78" t="s">
        <v>9</v>
      </c>
      <c r="C33" s="78"/>
      <c r="D33" s="78"/>
      <c r="E33" s="78"/>
      <c r="F33" s="78"/>
      <c r="G33" s="78"/>
    </row>
    <row r="34" spans="1:7" ht="31.5" customHeight="1" x14ac:dyDescent="0.25">
      <c r="A34" s="70">
        <v>1</v>
      </c>
      <c r="B34" s="79" t="s">
        <v>78</v>
      </c>
      <c r="C34" s="80"/>
      <c r="D34" s="80"/>
      <c r="E34" s="80"/>
      <c r="F34" s="80"/>
      <c r="G34" s="81"/>
    </row>
    <row r="35" spans="1:7" ht="15.75" hidden="1" x14ac:dyDescent="0.25">
      <c r="A35" s="70"/>
      <c r="B35" s="78"/>
      <c r="C35" s="78"/>
      <c r="D35" s="78"/>
      <c r="E35" s="78"/>
      <c r="F35" s="78"/>
      <c r="G35" s="78"/>
    </row>
    <row r="36" spans="1:7" ht="15.75" hidden="1" x14ac:dyDescent="0.25">
      <c r="A36" s="70"/>
      <c r="B36" s="78"/>
      <c r="C36" s="78"/>
      <c r="D36" s="78"/>
      <c r="E36" s="78"/>
      <c r="F36" s="78"/>
      <c r="G36" s="78"/>
    </row>
    <row r="37" spans="1:7" ht="15.75" x14ac:dyDescent="0.25">
      <c r="A37" s="29"/>
      <c r="B37" s="71"/>
      <c r="C37" s="71"/>
      <c r="D37" s="71"/>
      <c r="E37" s="71"/>
      <c r="F37" s="71"/>
      <c r="G37" s="71"/>
    </row>
    <row r="38" spans="1:7" ht="15.75" x14ac:dyDescent="0.25">
      <c r="A38" s="29" t="s">
        <v>48</v>
      </c>
      <c r="B38" s="38" t="s">
        <v>10</v>
      </c>
      <c r="C38" s="71"/>
      <c r="D38" s="71"/>
      <c r="E38" s="39" t="s">
        <v>19</v>
      </c>
      <c r="F38" s="71"/>
      <c r="G38" s="71"/>
    </row>
    <row r="39" spans="1:7" ht="15.75" x14ac:dyDescent="0.25">
      <c r="A39" s="70" t="s">
        <v>44</v>
      </c>
      <c r="B39" s="70" t="s">
        <v>10</v>
      </c>
      <c r="C39" s="70" t="s">
        <v>12</v>
      </c>
      <c r="D39" s="70" t="s">
        <v>13</v>
      </c>
      <c r="E39" s="70" t="s">
        <v>11</v>
      </c>
    </row>
    <row r="40" spans="1:7" ht="15.75" x14ac:dyDescent="0.25">
      <c r="A40" s="70">
        <v>1</v>
      </c>
      <c r="B40" s="70">
        <v>2</v>
      </c>
      <c r="C40" s="70">
        <v>3</v>
      </c>
      <c r="D40" s="70">
        <v>4</v>
      </c>
      <c r="E40" s="70">
        <v>5</v>
      </c>
    </row>
    <row r="41" spans="1:7" ht="15.75" x14ac:dyDescent="0.25">
      <c r="A41" s="40">
        <v>1</v>
      </c>
      <c r="B41" s="41" t="s">
        <v>75</v>
      </c>
      <c r="C41" s="9">
        <f>3048700+228800+200000+9450+162000+52400</f>
        <v>3701350</v>
      </c>
      <c r="D41" s="9">
        <v>16000</v>
      </c>
      <c r="E41" s="9">
        <f>SUM(C41:D41)</f>
        <v>3717350</v>
      </c>
    </row>
    <row r="42" spans="1:7" ht="15.75" x14ac:dyDescent="0.25">
      <c r="A42" s="40">
        <v>2</v>
      </c>
      <c r="B42" s="41" t="s">
        <v>107</v>
      </c>
      <c r="C42" s="9"/>
      <c r="D42" s="9">
        <v>35000</v>
      </c>
      <c r="E42" s="9">
        <f>SUM(C42:D42)</f>
        <v>35000</v>
      </c>
    </row>
    <row r="43" spans="1:7" ht="15.75" x14ac:dyDescent="0.25">
      <c r="A43" s="78" t="s">
        <v>11</v>
      </c>
      <c r="B43" s="78"/>
      <c r="C43" s="42">
        <f>SUM(C41:C42)</f>
        <v>3701350</v>
      </c>
      <c r="D43" s="42">
        <f t="shared" ref="D43:E43" si="0">SUM(D41:D42)</f>
        <v>51000</v>
      </c>
      <c r="E43" s="42">
        <f t="shared" si="0"/>
        <v>3752350</v>
      </c>
    </row>
    <row r="44" spans="1:7" ht="15.75" x14ac:dyDescent="0.25">
      <c r="A44" s="35"/>
    </row>
    <row r="45" spans="1:7" ht="15.75" customHeight="1" x14ac:dyDescent="0.25">
      <c r="A45" s="29" t="s">
        <v>49</v>
      </c>
      <c r="B45" s="85" t="s">
        <v>50</v>
      </c>
      <c r="C45" s="85"/>
      <c r="D45" s="85"/>
      <c r="E45" s="39" t="s">
        <v>51</v>
      </c>
      <c r="F45" s="11"/>
      <c r="G45" s="11"/>
    </row>
    <row r="46" spans="1:7" ht="15.75" x14ac:dyDescent="0.25">
      <c r="A46" s="70" t="s">
        <v>44</v>
      </c>
      <c r="B46" s="70" t="s">
        <v>14</v>
      </c>
      <c r="C46" s="70" t="s">
        <v>12</v>
      </c>
      <c r="D46" s="70" t="s">
        <v>13</v>
      </c>
      <c r="E46" s="70" t="s">
        <v>11</v>
      </c>
    </row>
    <row r="47" spans="1:7" ht="15.75" x14ac:dyDescent="0.25">
      <c r="A47" s="70">
        <v>1</v>
      </c>
      <c r="B47" s="70">
        <v>2</v>
      </c>
      <c r="C47" s="70">
        <v>3</v>
      </c>
      <c r="D47" s="70">
        <v>4</v>
      </c>
      <c r="E47" s="70">
        <v>5</v>
      </c>
    </row>
    <row r="48" spans="1:7" ht="31.5" x14ac:dyDescent="0.25">
      <c r="A48" s="40">
        <v>1</v>
      </c>
      <c r="B48" s="43" t="s">
        <v>127</v>
      </c>
      <c r="C48" s="43"/>
      <c r="D48" s="43"/>
      <c r="E48" s="43"/>
    </row>
    <row r="49" spans="1:7" ht="15.75" hidden="1" x14ac:dyDescent="0.25">
      <c r="A49" s="70"/>
      <c r="B49" s="43"/>
      <c r="C49" s="43"/>
      <c r="D49" s="43"/>
      <c r="E49" s="43"/>
    </row>
    <row r="50" spans="1:7" ht="15.75" x14ac:dyDescent="0.25">
      <c r="A50" s="78" t="s">
        <v>11</v>
      </c>
      <c r="B50" s="78"/>
      <c r="C50" s="44">
        <f>SUM(C48:C49)</f>
        <v>0</v>
      </c>
      <c r="D50" s="44">
        <f>SUM(D48:D49)</f>
        <v>0</v>
      </c>
      <c r="E50" s="44">
        <f>SUM(E48:E49)</f>
        <v>0</v>
      </c>
    </row>
    <row r="51" spans="1:7" ht="15.75" x14ac:dyDescent="0.25">
      <c r="A51" s="35"/>
    </row>
    <row r="52" spans="1:7" ht="15.75" x14ac:dyDescent="0.25">
      <c r="A52" s="29" t="s">
        <v>52</v>
      </c>
      <c r="B52" s="85" t="s">
        <v>53</v>
      </c>
      <c r="C52" s="85"/>
      <c r="D52" s="85"/>
      <c r="E52" s="85"/>
      <c r="F52" s="85"/>
      <c r="G52" s="85"/>
    </row>
    <row r="53" spans="1:7" ht="35.25" customHeight="1" x14ac:dyDescent="0.25">
      <c r="A53" s="70" t="s">
        <v>44</v>
      </c>
      <c r="B53" s="70" t="s">
        <v>54</v>
      </c>
      <c r="C53" s="70" t="s">
        <v>4</v>
      </c>
      <c r="D53" s="70" t="s">
        <v>3</v>
      </c>
      <c r="E53" s="70" t="s">
        <v>12</v>
      </c>
      <c r="F53" s="70" t="s">
        <v>13</v>
      </c>
      <c r="G53" s="70" t="s">
        <v>11</v>
      </c>
    </row>
    <row r="54" spans="1:7" ht="15.75" x14ac:dyDescent="0.25">
      <c r="A54" s="70">
        <v>1</v>
      </c>
      <c r="B54" s="70">
        <v>2</v>
      </c>
      <c r="C54" s="70">
        <v>3</v>
      </c>
      <c r="D54" s="70">
        <v>4</v>
      </c>
      <c r="E54" s="70">
        <v>5</v>
      </c>
      <c r="F54" s="70">
        <v>6</v>
      </c>
      <c r="G54" s="70">
        <v>7</v>
      </c>
    </row>
    <row r="55" spans="1:7" ht="15.75" x14ac:dyDescent="0.25">
      <c r="A55" s="44">
        <v>1</v>
      </c>
      <c r="B55" s="44" t="s">
        <v>59</v>
      </c>
      <c r="C55" s="70"/>
      <c r="D55" s="70"/>
      <c r="E55" s="70"/>
      <c r="F55" s="70"/>
      <c r="G55" s="70"/>
    </row>
    <row r="56" spans="1:7" ht="15.75" x14ac:dyDescent="0.25">
      <c r="A56" s="40">
        <v>1</v>
      </c>
      <c r="B56" s="41" t="s">
        <v>82</v>
      </c>
      <c r="C56" s="70" t="s">
        <v>17</v>
      </c>
      <c r="D56" s="45" t="s">
        <v>70</v>
      </c>
      <c r="E56" s="70">
        <v>1</v>
      </c>
      <c r="F56" s="70" t="s">
        <v>99</v>
      </c>
      <c r="G56" s="70">
        <f>SUM(E56:F56)</f>
        <v>1</v>
      </c>
    </row>
    <row r="57" spans="1:7" ht="15.75" x14ac:dyDescent="0.25">
      <c r="A57" s="40">
        <f>1+A56</f>
        <v>2</v>
      </c>
      <c r="B57" s="41" t="s">
        <v>83</v>
      </c>
      <c r="C57" s="70" t="s">
        <v>17</v>
      </c>
      <c r="D57" s="45" t="s">
        <v>71</v>
      </c>
      <c r="E57" s="70">
        <f>SUM(E58:E60)</f>
        <v>35</v>
      </c>
      <c r="F57" s="70" t="s">
        <v>99</v>
      </c>
      <c r="G57" s="70">
        <f t="shared" ref="G57:G60" si="1">SUM(E57:F57)</f>
        <v>35</v>
      </c>
    </row>
    <row r="58" spans="1:7" ht="15.75" x14ac:dyDescent="0.25">
      <c r="A58" s="40">
        <f t="shared" ref="A58:A60" si="2">1+A57</f>
        <v>3</v>
      </c>
      <c r="B58" s="41" t="s">
        <v>84</v>
      </c>
      <c r="C58" s="70" t="s">
        <v>17</v>
      </c>
      <c r="D58" s="45" t="s">
        <v>71</v>
      </c>
      <c r="E58" s="70">
        <v>5</v>
      </c>
      <c r="F58" s="70" t="s">
        <v>99</v>
      </c>
      <c r="G58" s="70">
        <f t="shared" si="1"/>
        <v>5</v>
      </c>
    </row>
    <row r="59" spans="1:7" ht="15.75" x14ac:dyDescent="0.25">
      <c r="A59" s="40">
        <f t="shared" si="2"/>
        <v>4</v>
      </c>
      <c r="B59" s="41" t="s">
        <v>85</v>
      </c>
      <c r="C59" s="70" t="s">
        <v>17</v>
      </c>
      <c r="D59" s="45" t="s">
        <v>71</v>
      </c>
      <c r="E59" s="70">
        <v>24.5</v>
      </c>
      <c r="F59" s="70" t="s">
        <v>99</v>
      </c>
      <c r="G59" s="70">
        <f t="shared" si="1"/>
        <v>24.5</v>
      </c>
    </row>
    <row r="60" spans="1:7" ht="15.75" x14ac:dyDescent="0.25">
      <c r="A60" s="40">
        <f t="shared" si="2"/>
        <v>5</v>
      </c>
      <c r="B60" s="41" t="s">
        <v>86</v>
      </c>
      <c r="C60" s="70" t="s">
        <v>17</v>
      </c>
      <c r="D60" s="45" t="s">
        <v>71</v>
      </c>
      <c r="E60" s="70">
        <v>5.5</v>
      </c>
      <c r="F60" s="70" t="s">
        <v>99</v>
      </c>
      <c r="G60" s="70">
        <f t="shared" si="1"/>
        <v>5.5</v>
      </c>
    </row>
    <row r="61" spans="1:7" ht="15.75" hidden="1" x14ac:dyDescent="0.25">
      <c r="A61" s="40"/>
      <c r="B61" s="46"/>
      <c r="C61" s="70"/>
      <c r="D61" s="45"/>
      <c r="E61" s="70"/>
      <c r="F61" s="70"/>
      <c r="G61" s="70"/>
    </row>
    <row r="62" spans="1:7" ht="15.75" x14ac:dyDescent="0.25">
      <c r="A62" s="44">
        <v>2</v>
      </c>
      <c r="B62" s="44" t="s">
        <v>60</v>
      </c>
      <c r="C62" s="70"/>
      <c r="D62" s="45"/>
      <c r="E62" s="70"/>
      <c r="F62" s="70"/>
      <c r="G62" s="70"/>
    </row>
    <row r="63" spans="1:7" ht="15.75" x14ac:dyDescent="0.25">
      <c r="A63" s="40">
        <v>1</v>
      </c>
      <c r="B63" s="2" t="s">
        <v>87</v>
      </c>
      <c r="C63" s="3" t="s">
        <v>95</v>
      </c>
      <c r="D63" s="45" t="s">
        <v>98</v>
      </c>
      <c r="E63" s="47">
        <v>11.1</v>
      </c>
      <c r="F63" s="70" t="s">
        <v>99</v>
      </c>
      <c r="G63" s="70">
        <f t="shared" ref="G63:G85" si="3">SUM(E63:F63)</f>
        <v>11.1</v>
      </c>
    </row>
    <row r="64" spans="1:7" ht="15.75" x14ac:dyDescent="0.25">
      <c r="A64" s="40">
        <f>A63+1</f>
        <v>2</v>
      </c>
      <c r="B64" s="4" t="s">
        <v>88</v>
      </c>
      <c r="C64" s="3" t="s">
        <v>96</v>
      </c>
      <c r="D64" s="45" t="s">
        <v>98</v>
      </c>
      <c r="E64" s="47" t="s">
        <v>99</v>
      </c>
      <c r="F64" s="75">
        <v>265.42</v>
      </c>
      <c r="G64" s="70">
        <f t="shared" si="3"/>
        <v>265.42</v>
      </c>
    </row>
    <row r="65" spans="1:7" ht="15.75" x14ac:dyDescent="0.25">
      <c r="A65" s="40">
        <f t="shared" ref="A65:A74" si="4">A64+1</f>
        <v>3</v>
      </c>
      <c r="B65" s="2" t="s">
        <v>88</v>
      </c>
      <c r="C65" s="3" t="s">
        <v>97</v>
      </c>
      <c r="D65" s="45" t="s">
        <v>98</v>
      </c>
      <c r="E65" s="47" t="s">
        <v>99</v>
      </c>
      <c r="F65" s="47">
        <v>1359.48</v>
      </c>
      <c r="G65" s="70">
        <f t="shared" si="3"/>
        <v>1359.48</v>
      </c>
    </row>
    <row r="66" spans="1:7" ht="15.75" x14ac:dyDescent="0.25">
      <c r="A66" s="40">
        <f t="shared" si="4"/>
        <v>4</v>
      </c>
      <c r="B66" s="2" t="s">
        <v>89</v>
      </c>
      <c r="C66" s="3" t="s">
        <v>97</v>
      </c>
      <c r="D66" s="45" t="s">
        <v>98</v>
      </c>
      <c r="E66" s="47" t="s">
        <v>99</v>
      </c>
      <c r="F66" s="47">
        <v>1072.03</v>
      </c>
      <c r="G66" s="70">
        <f t="shared" si="3"/>
        <v>1072.03</v>
      </c>
    </row>
    <row r="67" spans="1:7" ht="15.75" x14ac:dyDescent="0.25">
      <c r="A67" s="40">
        <f t="shared" si="4"/>
        <v>5</v>
      </c>
      <c r="B67" s="2" t="s">
        <v>90</v>
      </c>
      <c r="C67" s="3" t="s">
        <v>96</v>
      </c>
      <c r="D67" s="45" t="s">
        <v>98</v>
      </c>
      <c r="E67" s="47" t="s">
        <v>99</v>
      </c>
      <c r="F67" s="8">
        <v>47.37</v>
      </c>
      <c r="G67" s="8">
        <f t="shared" si="3"/>
        <v>47.37</v>
      </c>
    </row>
    <row r="68" spans="1:7" ht="15.75" x14ac:dyDescent="0.25">
      <c r="A68" s="40">
        <f t="shared" si="4"/>
        <v>6</v>
      </c>
      <c r="B68" s="2" t="s">
        <v>90</v>
      </c>
      <c r="C68" s="3" t="s">
        <v>97</v>
      </c>
      <c r="D68" s="45" t="s">
        <v>98</v>
      </c>
      <c r="E68" s="47" t="s">
        <v>99</v>
      </c>
      <c r="F68" s="8">
        <v>35</v>
      </c>
      <c r="G68" s="8">
        <f t="shared" si="3"/>
        <v>35</v>
      </c>
    </row>
    <row r="69" spans="1:7" ht="15.75" x14ac:dyDescent="0.25">
      <c r="A69" s="40">
        <f t="shared" si="4"/>
        <v>7</v>
      </c>
      <c r="B69" s="2" t="s">
        <v>91</v>
      </c>
      <c r="C69" s="3" t="s">
        <v>97</v>
      </c>
      <c r="D69" s="45" t="s">
        <v>98</v>
      </c>
      <c r="E69" s="47" t="s">
        <v>99</v>
      </c>
      <c r="F69" s="8">
        <f>35</f>
        <v>35</v>
      </c>
      <c r="G69" s="8">
        <f t="shared" si="3"/>
        <v>35</v>
      </c>
    </row>
    <row r="70" spans="1:7" ht="15.75" x14ac:dyDescent="0.25">
      <c r="A70" s="40">
        <f t="shared" si="4"/>
        <v>8</v>
      </c>
      <c r="B70" s="2" t="s">
        <v>92</v>
      </c>
      <c r="C70" s="3" t="s">
        <v>96</v>
      </c>
      <c r="D70" s="45" t="s">
        <v>98</v>
      </c>
      <c r="E70" s="47" t="s">
        <v>99</v>
      </c>
      <c r="F70" s="70">
        <v>3</v>
      </c>
      <c r="G70" s="70">
        <f t="shared" si="3"/>
        <v>3</v>
      </c>
    </row>
    <row r="71" spans="1:7" ht="15.75" x14ac:dyDescent="0.25">
      <c r="A71" s="40">
        <f t="shared" si="4"/>
        <v>9</v>
      </c>
      <c r="B71" s="2" t="s">
        <v>92</v>
      </c>
      <c r="C71" s="3" t="s">
        <v>97</v>
      </c>
      <c r="D71" s="45" t="s">
        <v>98</v>
      </c>
      <c r="E71" s="47" t="s">
        <v>99</v>
      </c>
      <c r="F71" s="47">
        <v>3</v>
      </c>
      <c r="G71" s="70">
        <f t="shared" si="3"/>
        <v>3</v>
      </c>
    </row>
    <row r="72" spans="1:7" ht="15.75" x14ac:dyDescent="0.25">
      <c r="A72" s="40">
        <f t="shared" si="4"/>
        <v>10</v>
      </c>
      <c r="B72" s="2" t="s">
        <v>93</v>
      </c>
      <c r="C72" s="3" t="s">
        <v>97</v>
      </c>
      <c r="D72" s="45" t="s">
        <v>98</v>
      </c>
      <c r="E72" s="47" t="s">
        <v>99</v>
      </c>
      <c r="F72" s="47">
        <v>3</v>
      </c>
      <c r="G72" s="70">
        <f t="shared" si="3"/>
        <v>3</v>
      </c>
    </row>
    <row r="73" spans="1:7" ht="15.75" x14ac:dyDescent="0.25">
      <c r="A73" s="40">
        <f t="shared" si="4"/>
        <v>11</v>
      </c>
      <c r="B73" s="2" t="s">
        <v>94</v>
      </c>
      <c r="C73" s="3" t="s">
        <v>17</v>
      </c>
      <c r="D73" s="45" t="s">
        <v>98</v>
      </c>
      <c r="E73" s="47">
        <v>153550</v>
      </c>
      <c r="F73" s="70" t="s">
        <v>99</v>
      </c>
      <c r="G73" s="70">
        <f t="shared" si="3"/>
        <v>153550</v>
      </c>
    </row>
    <row r="74" spans="1:7" ht="15.75" x14ac:dyDescent="0.25">
      <c r="A74" s="40">
        <f t="shared" si="4"/>
        <v>12</v>
      </c>
      <c r="B74" s="2" t="s">
        <v>108</v>
      </c>
      <c r="C74" s="3" t="s">
        <v>17</v>
      </c>
      <c r="D74" s="45" t="s">
        <v>114</v>
      </c>
      <c r="E74" s="70"/>
      <c r="F74" s="47">
        <f>230+36</f>
        <v>266</v>
      </c>
      <c r="G74" s="70">
        <f t="shared" si="3"/>
        <v>266</v>
      </c>
    </row>
    <row r="75" spans="1:7" ht="15.75" hidden="1" x14ac:dyDescent="0.25">
      <c r="A75" s="43"/>
      <c r="B75" s="43"/>
      <c r="C75" s="70"/>
      <c r="D75" s="70"/>
      <c r="E75" s="70"/>
      <c r="F75" s="70"/>
      <c r="G75" s="70"/>
    </row>
    <row r="76" spans="1:7" ht="15.75" x14ac:dyDescent="0.25">
      <c r="A76" s="44">
        <v>3</v>
      </c>
      <c r="B76" s="44" t="s">
        <v>61</v>
      </c>
      <c r="C76" s="70"/>
      <c r="D76" s="70"/>
      <c r="E76" s="70"/>
      <c r="F76" s="70"/>
      <c r="G76" s="70"/>
    </row>
    <row r="77" spans="1:7" ht="41.25" customHeight="1" x14ac:dyDescent="0.25">
      <c r="A77" s="48">
        <v>1</v>
      </c>
      <c r="B77" s="2" t="s">
        <v>100</v>
      </c>
      <c r="C77" s="3" t="s">
        <v>17</v>
      </c>
      <c r="D77" s="5" t="s">
        <v>102</v>
      </c>
      <c r="E77" s="9">
        <f>ROUND(E73/E57,0)</f>
        <v>4387</v>
      </c>
      <c r="F77" s="70" t="s">
        <v>99</v>
      </c>
      <c r="G77" s="9">
        <f t="shared" ref="G77" si="5">ROUND(G73/G57,0)</f>
        <v>4387</v>
      </c>
    </row>
    <row r="78" spans="1:7" ht="30" customHeight="1" x14ac:dyDescent="0.25">
      <c r="A78" s="48">
        <f>A77+1</f>
        <v>2</v>
      </c>
      <c r="B78" s="2" t="s">
        <v>101</v>
      </c>
      <c r="C78" s="3" t="s">
        <v>18</v>
      </c>
      <c r="D78" s="5" t="s">
        <v>103</v>
      </c>
      <c r="E78" s="49">
        <f>ROUND(C43/1000/E63,1)</f>
        <v>333.5</v>
      </c>
      <c r="F78" s="49">
        <f>ROUND(D43/1000/E63,1)</f>
        <v>4.5999999999999996</v>
      </c>
      <c r="G78" s="49">
        <f>ROUND(E43/1000/G63,1)</f>
        <v>338</v>
      </c>
    </row>
    <row r="79" spans="1:7" ht="38.25" x14ac:dyDescent="0.25">
      <c r="A79" s="48">
        <f t="shared" ref="A79:A80" si="6">A78+1</f>
        <v>3</v>
      </c>
      <c r="B79" s="2" t="s">
        <v>130</v>
      </c>
      <c r="C79" s="3" t="s">
        <v>18</v>
      </c>
      <c r="D79" s="5" t="s">
        <v>104</v>
      </c>
      <c r="E79" s="70" t="s">
        <v>99</v>
      </c>
      <c r="F79" s="9">
        <f>F68/F67</f>
        <v>0.73886426008021955</v>
      </c>
      <c r="G79" s="9">
        <f>F79</f>
        <v>0.73886426008021955</v>
      </c>
    </row>
    <row r="80" spans="1:7" ht="38.25" x14ac:dyDescent="0.25">
      <c r="A80" s="48">
        <f t="shared" si="6"/>
        <v>4</v>
      </c>
      <c r="B80" s="2" t="s">
        <v>109</v>
      </c>
      <c r="C80" s="3" t="s">
        <v>18</v>
      </c>
      <c r="D80" s="5" t="s">
        <v>112</v>
      </c>
      <c r="E80" s="70" t="s">
        <v>99</v>
      </c>
      <c r="F80" s="9">
        <f>ROUND(D42/F74,0)</f>
        <v>132</v>
      </c>
      <c r="G80" s="9">
        <f>ROUND(E42/G74,0)</f>
        <v>132</v>
      </c>
    </row>
    <row r="81" spans="1:7" ht="15.75" hidden="1" x14ac:dyDescent="0.25">
      <c r="A81" s="70"/>
      <c r="B81" s="43"/>
      <c r="C81" s="70"/>
      <c r="D81" s="70"/>
      <c r="E81" s="70"/>
      <c r="F81" s="70"/>
      <c r="G81" s="70"/>
    </row>
    <row r="82" spans="1:7" ht="15.75" x14ac:dyDescent="0.25">
      <c r="A82" s="44">
        <v>4</v>
      </c>
      <c r="B82" s="44" t="s">
        <v>62</v>
      </c>
      <c r="C82" s="70"/>
      <c r="D82" s="70"/>
      <c r="E82" s="70"/>
      <c r="F82" s="70"/>
      <c r="G82" s="70">
        <f t="shared" si="3"/>
        <v>0</v>
      </c>
    </row>
    <row r="83" spans="1:7" ht="79.5" customHeight="1" x14ac:dyDescent="0.25">
      <c r="A83" s="40">
        <v>1</v>
      </c>
      <c r="B83" s="2" t="s">
        <v>105</v>
      </c>
      <c r="C83" s="70" t="s">
        <v>72</v>
      </c>
      <c r="D83" s="5" t="s">
        <v>131</v>
      </c>
      <c r="E83" s="7" t="s">
        <v>99</v>
      </c>
      <c r="F83" s="76">
        <f>ROUND(F67/90.13*100-100,2)</f>
        <v>-47.44</v>
      </c>
      <c r="G83" s="7">
        <f t="shared" si="3"/>
        <v>-47.44</v>
      </c>
    </row>
    <row r="84" spans="1:7" ht="71.25" customHeight="1" x14ac:dyDescent="0.25">
      <c r="A84" s="40">
        <f>A83+1</f>
        <v>2</v>
      </c>
      <c r="B84" s="2" t="s">
        <v>106</v>
      </c>
      <c r="C84" s="47" t="s">
        <v>72</v>
      </c>
      <c r="D84" s="5" t="s">
        <v>132</v>
      </c>
      <c r="E84" s="76">
        <f>ROUND(E73/397880*100-100,2)</f>
        <v>-61.41</v>
      </c>
      <c r="F84" s="7" t="s">
        <v>99</v>
      </c>
      <c r="G84" s="7">
        <f t="shared" si="3"/>
        <v>-61.41</v>
      </c>
    </row>
    <row r="85" spans="1:7" ht="38.25" x14ac:dyDescent="0.25">
      <c r="A85" s="40">
        <f t="shared" ref="A85" si="7">A84+1</f>
        <v>3</v>
      </c>
      <c r="B85" s="43" t="s">
        <v>110</v>
      </c>
      <c r="C85" s="70" t="s">
        <v>72</v>
      </c>
      <c r="D85" s="45" t="s">
        <v>111</v>
      </c>
      <c r="E85" s="70" t="s">
        <v>99</v>
      </c>
      <c r="F85" s="7">
        <f>ROUND(касові!B14/'1014030'!D42*100,2)</f>
        <v>99.45</v>
      </c>
      <c r="G85" s="70">
        <f t="shared" si="3"/>
        <v>99.45</v>
      </c>
    </row>
    <row r="86" spans="1:7" ht="15.75" x14ac:dyDescent="0.25">
      <c r="A86" s="43"/>
      <c r="B86" s="43"/>
      <c r="C86" s="70"/>
      <c r="D86" s="70"/>
      <c r="E86" s="70"/>
      <c r="F86" s="70"/>
      <c r="G86" s="70"/>
    </row>
    <row r="87" spans="1:7" ht="15.75" x14ac:dyDescent="0.25">
      <c r="A87" s="35"/>
    </row>
    <row r="88" spans="1:7" ht="37.5" x14ac:dyDescent="0.3">
      <c r="A88" s="50"/>
      <c r="B88" s="51" t="s">
        <v>24</v>
      </c>
      <c r="C88" s="13"/>
      <c r="D88" s="52"/>
      <c r="E88" s="53"/>
      <c r="F88" s="83" t="s">
        <v>26</v>
      </c>
      <c r="G88" s="83"/>
    </row>
    <row r="89" spans="1:7" ht="15.75" x14ac:dyDescent="0.25">
      <c r="A89" s="54"/>
      <c r="B89" s="29"/>
      <c r="D89" s="55" t="s">
        <v>6</v>
      </c>
      <c r="F89" s="84" t="s">
        <v>16</v>
      </c>
      <c r="G89" s="84"/>
    </row>
    <row r="90" spans="1:7" ht="15.75" x14ac:dyDescent="0.25">
      <c r="A90" s="86" t="s">
        <v>5</v>
      </c>
      <c r="B90" s="86"/>
      <c r="C90" s="29"/>
      <c r="D90" s="29"/>
    </row>
    <row r="91" spans="1:7" ht="21.75" customHeight="1" x14ac:dyDescent="0.25">
      <c r="B91" s="56" t="s">
        <v>63</v>
      </c>
      <c r="C91" s="57"/>
      <c r="D91" s="29"/>
    </row>
    <row r="92" spans="1:7" ht="15.75" x14ac:dyDescent="0.25">
      <c r="B92" s="58" t="s">
        <v>64</v>
      </c>
      <c r="C92" s="29"/>
      <c r="D92" s="29"/>
    </row>
    <row r="93" spans="1:7" ht="15.75" x14ac:dyDescent="0.25">
      <c r="A93" s="59"/>
      <c r="B93" s="71"/>
      <c r="C93" s="29"/>
      <c r="D93" s="29"/>
    </row>
    <row r="94" spans="1:7" ht="15.75" x14ac:dyDescent="0.25">
      <c r="A94" s="60"/>
      <c r="B94" s="61"/>
      <c r="C94" s="57"/>
      <c r="D94" s="29"/>
    </row>
    <row r="95" spans="1:7" s="65" customFormat="1" ht="18.75" x14ac:dyDescent="0.3">
      <c r="A95" s="62"/>
      <c r="B95" s="63" t="s">
        <v>21</v>
      </c>
      <c r="C95" s="62"/>
      <c r="D95" s="63"/>
      <c r="E95" s="64"/>
      <c r="F95" s="83" t="s">
        <v>22</v>
      </c>
      <c r="G95" s="83"/>
    </row>
    <row r="96" spans="1:7" ht="15.75" x14ac:dyDescent="0.25">
      <c r="B96" s="58" t="s">
        <v>65</v>
      </c>
      <c r="C96" s="29"/>
      <c r="D96" s="55" t="s">
        <v>6</v>
      </c>
      <c r="F96" s="84" t="s">
        <v>16</v>
      </c>
      <c r="G96" s="84"/>
    </row>
    <row r="97" spans="1:7" ht="15.75" x14ac:dyDescent="0.25">
      <c r="B97" s="58"/>
      <c r="C97" s="29"/>
      <c r="D97" s="55"/>
      <c r="F97" s="66"/>
      <c r="G97" s="66"/>
    </row>
    <row r="98" spans="1:7" ht="15.75" x14ac:dyDescent="0.25">
      <c r="B98" s="58"/>
      <c r="C98" s="29"/>
      <c r="D98" s="55"/>
      <c r="F98" s="66"/>
      <c r="G98" s="66"/>
    </row>
    <row r="99" spans="1:7" ht="18.75" x14ac:dyDescent="0.3">
      <c r="A99" s="67"/>
      <c r="B99" s="65" t="s">
        <v>66</v>
      </c>
    </row>
    <row r="100" spans="1:7" x14ac:dyDescent="0.25">
      <c r="B100" s="68" t="s">
        <v>67</v>
      </c>
    </row>
    <row r="101" spans="1:7" ht="18.75" x14ac:dyDescent="0.3">
      <c r="B101" s="69" t="s">
        <v>55</v>
      </c>
    </row>
  </sheetData>
  <mergeCells count="35">
    <mergeCell ref="A11:G11"/>
    <mergeCell ref="A12:G12"/>
    <mergeCell ref="D14:E14"/>
    <mergeCell ref="B24:G24"/>
    <mergeCell ref="B29:G29"/>
    <mergeCell ref="B23:G23"/>
    <mergeCell ref="B25:G25"/>
    <mergeCell ref="B26:G26"/>
    <mergeCell ref="B27:G27"/>
    <mergeCell ref="B28:G28"/>
    <mergeCell ref="D17:E17"/>
    <mergeCell ref="D15:E15"/>
    <mergeCell ref="D16:E16"/>
    <mergeCell ref="E19:F19"/>
    <mergeCell ref="E18:F18"/>
    <mergeCell ref="F1:G3"/>
    <mergeCell ref="E5:G5"/>
    <mergeCell ref="E6:G6"/>
    <mergeCell ref="E7:G7"/>
    <mergeCell ref="E8:G8"/>
    <mergeCell ref="B36:G36"/>
    <mergeCell ref="F95:G95"/>
    <mergeCell ref="F96:G96"/>
    <mergeCell ref="A43:B43"/>
    <mergeCell ref="A50:B50"/>
    <mergeCell ref="B52:G52"/>
    <mergeCell ref="F88:G88"/>
    <mergeCell ref="F89:G89"/>
    <mergeCell ref="A90:B90"/>
    <mergeCell ref="B45:D45"/>
    <mergeCell ref="B32:G32"/>
    <mergeCell ref="B33:G33"/>
    <mergeCell ref="B34:G34"/>
    <mergeCell ref="B35:G35"/>
    <mergeCell ref="B31:G31"/>
  </mergeCells>
  <conditionalFormatting sqref="B63:B64">
    <cfRule type="cellIs" dxfId="5" priority="4" stopIfTrue="1" operator="equal">
      <formula>$G62</formula>
    </cfRule>
  </conditionalFormatting>
  <conditionalFormatting sqref="B65:B66 B68:B69 B71:B72">
    <cfRule type="cellIs" dxfId="4" priority="5" stopIfTrue="1" operator="equal">
      <formula>#REF!</formula>
    </cfRule>
  </conditionalFormatting>
  <conditionalFormatting sqref="B67 B70 B73:B74">
    <cfRule type="cellIs" dxfId="3" priority="6" stopIfTrue="1" operator="equal">
      <formula>$G65</formula>
    </cfRule>
  </conditionalFormatting>
  <conditionalFormatting sqref="B77:B80">
    <cfRule type="cellIs" dxfId="2" priority="3" stopIfTrue="1" operator="equal">
      <formula>$G76</formula>
    </cfRule>
  </conditionalFormatting>
  <conditionalFormatting sqref="B84">
    <cfRule type="cellIs" dxfId="1" priority="1" stopIfTrue="1" operator="equal">
      <formula>$G83</formula>
    </cfRule>
  </conditionalFormatting>
  <conditionalFormatting sqref="B83">
    <cfRule type="cellIs" dxfId="0" priority="2" stopIfTrue="1" operator="equal">
      <formula>#REF!</formula>
    </cfRule>
  </conditionalFormatting>
  <pageMargins left="0.39370078740157483" right="0.39370078740157483" top="1.1811023622047245" bottom="0.39370078740157483" header="0.31496062992125984" footer="0.31496062992125984"/>
  <pageSetup paperSize="9" scale="62" orientation="landscape" r:id="rId1"/>
  <rowBreaks count="2" manualBreakCount="2">
    <brk id="37" max="6" man="1"/>
    <brk id="81"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дані!$A:$A</xm:f>
          </x14:formula1>
          <xm:sqref>A88:B88</xm:sqref>
        </x14:dataValidation>
        <x14:dataValidation type="list" allowBlank="1" showInputMessage="1" showErrorMessage="1">
          <x14:formula1>
            <xm:f>дані!$B:$B</xm:f>
          </x14:formula1>
          <xm:sqref>F88:G88</xm:sqref>
        </x14:dataValidation>
        <x14:dataValidation type="list" allowBlank="1" showInputMessage="1" showErrorMessage="1">
          <x14:formula1>
            <xm:f>дані!$D:$D</xm:f>
          </x14:formula1>
          <xm:sqref>B95</xm:sqref>
        </x14:dataValidation>
        <x14:dataValidation type="list" allowBlank="1" showInputMessage="1" showErrorMessage="1">
          <x14:formula1>
            <xm:f>дані!$E:$E</xm:f>
          </x14:formula1>
          <xm:sqref>F95:G95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4" sqref="B4"/>
    </sheetView>
  </sheetViews>
  <sheetFormatPr defaultRowHeight="12.75" x14ac:dyDescent="0.2"/>
  <cols>
    <col min="1" max="1" width="19.42578125" customWidth="1"/>
  </cols>
  <sheetData>
    <row r="1" spans="1:2" x14ac:dyDescent="0.2">
      <c r="A1" s="6" t="s">
        <v>115</v>
      </c>
    </row>
    <row r="2" spans="1:2" x14ac:dyDescent="0.2">
      <c r="A2" s="6" t="s">
        <v>116</v>
      </c>
      <c r="B2">
        <v>13448.4</v>
      </c>
    </row>
    <row r="3" spans="1:2" x14ac:dyDescent="0.2">
      <c r="A3" s="6" t="s">
        <v>117</v>
      </c>
      <c r="B3">
        <v>21359.59</v>
      </c>
    </row>
    <row r="4" spans="1:2" x14ac:dyDescent="0.2">
      <c r="A4" s="6" t="s">
        <v>118</v>
      </c>
    </row>
    <row r="5" spans="1:2" x14ac:dyDescent="0.2">
      <c r="A5" s="6" t="s">
        <v>119</v>
      </c>
    </row>
    <row r="6" spans="1:2" x14ac:dyDescent="0.2">
      <c r="A6" s="6" t="s">
        <v>120</v>
      </c>
    </row>
    <row r="7" spans="1:2" x14ac:dyDescent="0.2">
      <c r="A7" s="6" t="s">
        <v>121</v>
      </c>
    </row>
    <row r="8" spans="1:2" x14ac:dyDescent="0.2">
      <c r="A8" s="6" t="s">
        <v>122</v>
      </c>
    </row>
    <row r="9" spans="1:2" x14ac:dyDescent="0.2">
      <c r="A9" s="6" t="s">
        <v>123</v>
      </c>
    </row>
    <row r="10" spans="1:2" x14ac:dyDescent="0.2">
      <c r="A10" s="6" t="s">
        <v>124</v>
      </c>
    </row>
    <row r="11" spans="1:2" x14ac:dyDescent="0.2">
      <c r="A11" s="6" t="s">
        <v>125</v>
      </c>
    </row>
    <row r="12" spans="1:2" x14ac:dyDescent="0.2">
      <c r="A12" s="6" t="s">
        <v>126</v>
      </c>
    </row>
    <row r="14" spans="1:2" x14ac:dyDescent="0.2">
      <c r="A14" t="s">
        <v>113</v>
      </c>
      <c r="B14">
        <f>SUM(B1:B13)</f>
        <v>34807.99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дані</vt:lpstr>
      <vt:lpstr>1014030</vt:lpstr>
      <vt:lpstr>касові</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ekonomist</cp:lastModifiedBy>
  <cp:lastPrinted>2020-12-22T14:11:37Z</cp:lastPrinted>
  <dcterms:created xsi:type="dcterms:W3CDTF">2016-08-15T09:54:21Z</dcterms:created>
  <dcterms:modified xsi:type="dcterms:W3CDTF">2020-12-28T08:03:07Z</dcterms:modified>
</cp:coreProperties>
</file>